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mhcfile\data\DEPARTMENT\Federal Grant\ESG\Application Forms (templates)\"/>
    </mc:Choice>
  </mc:AlternateContent>
  <xr:revisionPtr revIDLastSave="0" documentId="13_ncr:1_{C74D4986-44C3-483C-9D69-23F8784892D6}" xr6:coauthVersionLast="43" xr6:coauthVersionMax="43" xr10:uidLastSave="{00000000-0000-0000-0000-000000000000}"/>
  <workbookProtection workbookPassword="8541" lockStructure="1"/>
  <bookViews>
    <workbookView xWindow="-120" yWindow="-120" windowWidth="38640" windowHeight="21240" xr2:uid="{935B351D-7D09-4627-8526-93CA4E2E2119}"/>
  </bookViews>
  <sheets>
    <sheet name="Scoring Sheet" sheetId="3" r:id="rId1"/>
    <sheet name="Data" sheetId="2" state="hidden" r:id="rId2"/>
  </sheets>
  <definedNames>
    <definedName name="Cap_1">Data!$D$7:$D$9</definedName>
    <definedName name="Cap_2">Data!$D$11:$D$13</definedName>
    <definedName name="Fin_13">Data!$D$55:$D$57</definedName>
    <definedName name="Fin_14">Data!$D$59:$D$61</definedName>
    <definedName name="Fin_15">Data!$D$63:$D$65</definedName>
    <definedName name="Part_7">Data!$D$31:$D$33</definedName>
    <definedName name="Part_8">Data!$D$35:$D$37</definedName>
    <definedName name="_xlnm.Print_Area" localSheetId="1">Data!$A$5:$G$67</definedName>
    <definedName name="_xlnm.Print_Area" localSheetId="0">'Scoring Sheet'!$C$2:$H$33</definedName>
    <definedName name="_xlnm.Print_Titles" localSheetId="0">'Scoring Sheet'!$8:$9</definedName>
    <definedName name="Prob_15">Data!$D$63:$D$65</definedName>
    <definedName name="Prob_3">Data!$D$15:$D$17</definedName>
    <definedName name="Prob_4">Data!$D$19:$D$21</definedName>
    <definedName name="Prob_5">Data!$D$23:$D$25</definedName>
    <definedName name="Prob_6">Data!$D$27:$D$29</definedName>
    <definedName name="ProEva_10">Data!$D$43:$D$45</definedName>
    <definedName name="ProEva_11">Data!$D$47:$D$49</definedName>
    <definedName name="ProEva_12">Data!$D$51:$D$53</definedName>
    <definedName name="ProEva_9">Data!$D$39:$D$41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3" l="1"/>
  <c r="G54" i="2" l="1"/>
  <c r="G38" i="2"/>
  <c r="G30" i="2"/>
  <c r="G14" i="2"/>
  <c r="G6" i="2"/>
  <c r="F67" i="2"/>
  <c r="G67" i="2" l="1"/>
  <c r="A13" i="2" l="1"/>
  <c r="A12" i="2"/>
  <c r="A11" i="2"/>
  <c r="A10" i="2"/>
  <c r="B10" i="2"/>
  <c r="D10" i="3" l="1"/>
  <c r="A15" i="2"/>
  <c r="A19" i="2" s="1"/>
  <c r="A23" i="2" s="1"/>
  <c r="A17" i="2"/>
  <c r="A21" i="2" s="1"/>
  <c r="A25" i="2" s="1"/>
  <c r="B14" i="2"/>
  <c r="B18" i="2" s="1"/>
  <c r="B22" i="2" s="1"/>
  <c r="A14" i="2"/>
  <c r="A18" i="2" s="1"/>
  <c r="A22" i="2" s="1"/>
  <c r="E10" i="3" l="1"/>
  <c r="G10" i="3"/>
  <c r="D11" i="3"/>
  <c r="B26" i="2"/>
  <c r="B30" i="2" s="1"/>
  <c r="B34" i="2" s="1"/>
  <c r="B38" i="2" s="1"/>
  <c r="B42" i="2" s="1"/>
  <c r="B46" i="2" s="1"/>
  <c r="B50" i="2" s="1"/>
  <c r="A26" i="2"/>
  <c r="A30" i="2" s="1"/>
  <c r="A34" i="2" s="1"/>
  <c r="A38" i="2" s="1"/>
  <c r="A42" i="2" s="1"/>
  <c r="A46" i="2" s="1"/>
  <c r="A50" i="2" s="1"/>
  <c r="A29" i="2"/>
  <c r="A33" i="2" s="1"/>
  <c r="A37" i="2" s="1"/>
  <c r="A41" i="2" s="1"/>
  <c r="A45" i="2" s="1"/>
  <c r="A49" i="2" s="1"/>
  <c r="A53" i="2" s="1"/>
  <c r="A27" i="2"/>
  <c r="A31" i="2" s="1"/>
  <c r="A35" i="2" s="1"/>
  <c r="A39" i="2" s="1"/>
  <c r="A43" i="2" s="1"/>
  <c r="A47" i="2" s="1"/>
  <c r="A51" i="2" s="1"/>
  <c r="C10" i="3"/>
  <c r="A16" i="2"/>
  <c r="A20" i="2" s="1"/>
  <c r="A24" i="2" s="1"/>
  <c r="G11" i="3" l="1"/>
  <c r="E11" i="3"/>
  <c r="A55" i="2"/>
  <c r="A59" i="2" s="1"/>
  <c r="A63" i="2" s="1"/>
  <c r="A57" i="2"/>
  <c r="A61" i="2" s="1"/>
  <c r="A65" i="2" s="1"/>
  <c r="A54" i="2"/>
  <c r="A58" i="2" s="1"/>
  <c r="A62" i="2" s="1"/>
  <c r="B54" i="2"/>
  <c r="B58" i="2" s="1"/>
  <c r="B62" i="2" s="1"/>
  <c r="A28" i="2"/>
  <c r="D12" i="3"/>
  <c r="A32" i="2" l="1"/>
  <c r="G12" i="3"/>
  <c r="E12" i="3"/>
  <c r="C12" i="3"/>
  <c r="D13" i="3"/>
  <c r="A36" i="2" l="1"/>
  <c r="E13" i="3"/>
  <c r="G13" i="3"/>
  <c r="D14" i="3"/>
  <c r="A40" i="2" l="1"/>
  <c r="E14" i="3"/>
  <c r="G14" i="3"/>
  <c r="D15" i="3"/>
  <c r="A44" i="2" l="1"/>
  <c r="G15" i="3"/>
  <c r="E15" i="3"/>
  <c r="D16" i="3"/>
  <c r="C16" i="3" s="1"/>
  <c r="A48" i="2" l="1"/>
  <c r="G16" i="3"/>
  <c r="E16" i="3"/>
  <c r="D17" i="3"/>
  <c r="A52" i="2" l="1"/>
  <c r="E17" i="3"/>
  <c r="G17" i="3"/>
  <c r="D18" i="3"/>
  <c r="C18" i="3" s="1"/>
  <c r="A56" i="2" l="1"/>
  <c r="E18" i="3"/>
  <c r="G18" i="3"/>
  <c r="D19" i="3"/>
  <c r="A60" i="2" l="1"/>
  <c r="G19" i="3"/>
  <c r="E19" i="3"/>
  <c r="D20" i="3"/>
  <c r="A64" i="2" l="1"/>
  <c r="H14" i="3"/>
  <c r="H18" i="3"/>
  <c r="H16" i="3"/>
  <c r="H12" i="3"/>
  <c r="H10" i="3"/>
  <c r="H20" i="3"/>
  <c r="G20" i="3"/>
  <c r="E20" i="3"/>
  <c r="D21" i="3"/>
  <c r="H15" i="3" l="1"/>
  <c r="H19" i="3"/>
  <c r="H17" i="3"/>
  <c r="H13" i="3"/>
  <c r="H11" i="3"/>
  <c r="E21" i="3"/>
  <c r="H21" i="3"/>
  <c r="G21" i="3"/>
  <c r="D22" i="3"/>
  <c r="H22" i="3" l="1"/>
  <c r="E22" i="3"/>
  <c r="G22" i="3"/>
  <c r="D23" i="3"/>
  <c r="D24" i="3" l="1"/>
  <c r="H23" i="3"/>
  <c r="G23" i="3"/>
  <c r="E23" i="3"/>
  <c r="H24" i="3" l="1"/>
  <c r="H26" i="3" s="1"/>
  <c r="G24" i="3"/>
  <c r="G26" i="3" s="1"/>
  <c r="E24" i="3"/>
  <c r="G27" i="3" l="1"/>
</calcChain>
</file>

<file path=xl/sharedStrings.xml><?xml version="1.0" encoding="utf-8"?>
<sst xmlns="http://schemas.openxmlformats.org/spreadsheetml/2006/main" count="83" uniqueCount="67">
  <si>
    <t xml:space="preserve">                      MISSISSIPPI HOME CORPORATION</t>
  </si>
  <si>
    <t xml:space="preserve">                      Emergency Solutions Grant</t>
  </si>
  <si>
    <t>Applicant Name:</t>
  </si>
  <si>
    <t>Date:</t>
  </si>
  <si>
    <t>Rating Factor</t>
  </si>
  <si>
    <t>Scoring Description</t>
  </si>
  <si>
    <t>Results</t>
  </si>
  <si>
    <t>Max Score</t>
  </si>
  <si>
    <t>Self       Score</t>
  </si>
  <si>
    <t>TOTAL:</t>
  </si>
  <si>
    <t>Certification</t>
  </si>
  <si>
    <t>I certify that the above information is being submitted to the Mississippi Home Corporation (MHC) as part of an ESG Application.  I certify that all the statements made by me are true, complete and correct to the best of my knowledge and belief and are made in good faith under the penalties of perjury.</t>
  </si>
  <si>
    <t>I acknowledge that this certification will be relied on by MHC, its staff members and/or affiliates in its decision-making process.  I authorize MHC to obtain any source information regarding me and my experience relative to the activity listed above.</t>
  </si>
  <si>
    <t>Signature:</t>
  </si>
  <si>
    <t xml:space="preserve">Date:  </t>
  </si>
  <si>
    <t xml:space="preserve"> </t>
  </si>
  <si>
    <t>Count</t>
  </si>
  <si>
    <t>Risk Factors</t>
  </si>
  <si>
    <t>Maximum Score</t>
  </si>
  <si>
    <t>Score</t>
  </si>
  <si>
    <t>Max Score per section</t>
  </si>
  <si>
    <t>1.  Capacity and Experience</t>
  </si>
  <si>
    <t>Experience of Key Staff Members (including, but not limited to, the executive director, case manager and financial staff) with managing federal, local, or state funded projects.</t>
  </si>
  <si>
    <t>10 + years of experience with federal, state and local projects.</t>
  </si>
  <si>
    <t>2 to 10 years of experience with federal, state and local projects.</t>
  </si>
  <si>
    <t>Less than 2 years of experience with federal, state and local projects.</t>
  </si>
  <si>
    <t>Yes</t>
  </si>
  <si>
    <t>No</t>
  </si>
  <si>
    <t>2.  Need or Extent of the Problem</t>
  </si>
  <si>
    <t>Serving of High Priority Individuals.  Does the applicant provide services for at-risk children, youth, victims of human trafficking or services for persons with serious mental illness?</t>
  </si>
  <si>
    <t>1 activity or more</t>
  </si>
  <si>
    <t>0 activities</t>
  </si>
  <si>
    <t>Servicing of medium priority individuals.  Does the applicant provide the following activities: homeless services, services for victims of domestic violence, emergency food assistance or, adult education?</t>
  </si>
  <si>
    <t>2 activities</t>
  </si>
  <si>
    <t>1 activity</t>
  </si>
  <si>
    <t>Serving of low priority individuals.  Does the applicant provide the following activities: utility assistance, financial literacy, servicing: persons recently incarcerated or on parole, persons with substance abuse and/or other general low / moderate income services?</t>
  </si>
  <si>
    <t>3.  Collaboration Partnership Outreach Referrals</t>
  </si>
  <si>
    <t>Does the proposed program include coordination efforts between multiple partners (including-education, faith-based, arts, media, government, non-profits, business, entertainment, sports and neighborhoods), which demonstrate they are not working in a silo and have established true partnerships throughout their service area?</t>
  </si>
  <si>
    <t>4.  Program Evaluation Performance Monitoring</t>
  </si>
  <si>
    <t>What percent of individuals assisted maintained or increased their income?  Income compared at intake to income at exit?</t>
  </si>
  <si>
    <t>75% of clients or greater increased their income</t>
  </si>
  <si>
    <t>Less than 75% but more than 50% of clients increased their income</t>
  </si>
  <si>
    <t>Less than 50% of clients increased their income</t>
  </si>
  <si>
    <t>What percent of clients served are placed in permanent housing or rapid rehousing?</t>
  </si>
  <si>
    <t>85% or greater</t>
  </si>
  <si>
    <t>77 to 84.9%</t>
  </si>
  <si>
    <t>less than 77%</t>
  </si>
  <si>
    <t>5.  Financial Grant Submission</t>
  </si>
  <si>
    <t>If the requested ESG funding is not awarded, can the entity still implement the  expected program with the remaining budget?</t>
  </si>
  <si>
    <t>Is your service plan reflective of the needs in your area?</t>
  </si>
  <si>
    <t>Are there significant discrepancies between the applicants report and the HMIS or a comparable database report?</t>
  </si>
  <si>
    <t>How did the applicant perform in terms of numbers served in the previous grant cycle? Did the applicant meet 75% of past clients served or greater?</t>
  </si>
  <si>
    <t>Do these services provided help meet the needs of the client's and promote the client's self-sufficiency?</t>
  </si>
  <si>
    <t>Does the organization have the staff capacity to carry out the projected project?</t>
  </si>
  <si>
    <t xml:space="preserve">ATTACHMENT B  </t>
  </si>
  <si>
    <t>Self Scoring Sheet</t>
  </si>
  <si>
    <t>TOTAL</t>
  </si>
  <si>
    <t>What percent of the dollar for dollar match is cash or equivalent?</t>
  </si>
  <si>
    <t>50 to 99% Cash or Equivalent</t>
  </si>
  <si>
    <t>100% Cash or Equivalent</t>
  </si>
  <si>
    <t>26 to 49% Cash or Equivalent</t>
  </si>
  <si>
    <t>26 to 49% of Requested Funds</t>
  </si>
  <si>
    <t>50 to 99% of Requested Funds</t>
  </si>
  <si>
    <t>100% or more of Request Funds</t>
  </si>
  <si>
    <t>What percent of the amount of requested ESG funds does the applicant have as net liquid assets and/or committed net positive cash flow?  Minimum of 25% of requested funds required.</t>
  </si>
  <si>
    <t>2019 ESG SCORING SHEET</t>
  </si>
  <si>
    <t>Score Percentage (Must be 75% or greater)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</si>
</sst>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b/>
      <sz val="11"/>
      <color theme="1"/>
      <name val="Calibri"/>
      <family val="2"/>
      <scheme val="minor"/>
    </font>
    <font>
      <b/>
      <sz val="12"/>
      <color theme="1"/>
      <name val="Calibri"/>
      <family val="2"/>
      <scheme val="minor"/>
    </font>
    <font>
      <sz val="9"/>
      <name val="Calibri"/>
      <family val="2"/>
      <scheme val="minor"/>
    </font>
    <font>
      <sz val="9"/>
      <name val="Calibri"/>
      <family val="2"/>
    </font>
    <font>
      <sz val="8"/>
      <color indexed="63"/>
      <name val="Calibri"/>
      <family val="2"/>
    </font>
    <font>
      <sz val="9"/>
      <color theme="1"/>
      <name val="Calibri"/>
      <family val="2"/>
      <scheme val="minor"/>
    </font>
    <font>
      <sz val="9"/>
      <color indexed="63"/>
      <name val="Calibri"/>
      <family val="2"/>
    </font>
    <font>
      <b/>
      <sz val="9"/>
      <color theme="1"/>
      <name val="Calibri"/>
      <family val="2"/>
      <scheme val="minor"/>
    </font>
    <font>
      <b/>
      <sz val="9"/>
      <color theme="0"/>
      <name val="Calibri"/>
      <family val="2"/>
      <scheme val="minor"/>
    </font>
    <font>
      <b/>
      <sz val="9"/>
      <name val="Calibri"/>
      <family val="2"/>
    </font>
    <font>
      <sz val="8"/>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rgb="FFEFF2F5"/>
        <bgColor indexed="64"/>
      </patternFill>
    </fill>
    <fill>
      <patternFill patternType="solid">
        <fgColor theme="4" tint="-0.249977111117893"/>
        <bgColor indexed="64"/>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style="medium">
        <color theme="0" tint="-0.499984740745262"/>
      </top>
      <bottom style="medium">
        <color auto="1"/>
      </bottom>
      <diagonal/>
    </border>
    <border>
      <left/>
      <right/>
      <top style="medium">
        <color theme="0" tint="-0.499984740745262"/>
      </top>
      <bottom style="medium">
        <color auto="1"/>
      </bottom>
      <diagonal/>
    </border>
    <border>
      <left style="medium">
        <color theme="0" tint="-0.499984740745262"/>
      </left>
      <right style="medium">
        <color theme="0" tint="-0.499984740745262"/>
      </right>
      <top style="medium">
        <color theme="0" tint="-0.499984740745262"/>
      </top>
      <bottom style="medium">
        <color auto="1"/>
      </bottom>
      <diagonal/>
    </border>
    <border>
      <left style="medium">
        <color theme="0" tint="-0.499984740745262"/>
      </left>
      <right style="medium">
        <color theme="0" tint="-0.499984740745262"/>
      </right>
      <top style="medium">
        <color auto="1"/>
      </top>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medium">
        <color theme="0" tint="-0.499984740745262"/>
      </right>
      <top style="medium">
        <color theme="0" tint="-0.499984740745262"/>
      </top>
      <bottom style="medium">
        <color auto="1"/>
      </bottom>
      <diagonal/>
    </border>
    <border>
      <left/>
      <right style="medium">
        <color theme="0" tint="-0.499984740745262"/>
      </right>
      <top style="medium">
        <color auto="1"/>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thin">
        <color theme="0" tint="-0.499984740745262"/>
      </top>
      <bottom/>
      <diagonal/>
    </border>
    <border>
      <left/>
      <right style="medium">
        <color auto="1"/>
      </right>
      <top style="medium">
        <color auto="1"/>
      </top>
      <bottom style="medium">
        <color auto="1"/>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auto="1"/>
      </top>
      <bottom/>
      <diagonal/>
    </border>
    <border>
      <left style="medium">
        <color theme="0" tint="-0.499984740745262"/>
      </left>
      <right/>
      <top/>
      <bottom/>
      <diagonal/>
    </border>
    <border>
      <left style="thin">
        <color theme="0" tint="-0.499984740745262"/>
      </left>
      <right style="medium">
        <color theme="0" tint="-0.499984740745262"/>
      </right>
      <top style="medium">
        <color auto="1"/>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right style="medium">
        <color theme="0" tint="-0.499984740745262"/>
      </right>
      <top style="thin">
        <color theme="0" tint="-0.499984740745262"/>
      </top>
      <bottom style="medium">
        <color theme="0" tint="-0.499984740745262"/>
      </bottom>
      <diagonal/>
    </border>
  </borders>
  <cellStyleXfs count="1">
    <xf numFmtId="0" fontId="0" fillId="0" borderId="0"/>
  </cellStyleXfs>
  <cellXfs count="135">
    <xf numFmtId="0" fontId="0" fillId="0" borderId="0" xfId="0"/>
    <xf numFmtId="0" fontId="3" fillId="3" borderId="0" xfId="0" applyFont="1" applyFill="1" applyBorder="1" applyAlignment="1" applyProtection="1">
      <alignment vertical="top" wrapText="1"/>
    </xf>
    <xf numFmtId="0" fontId="5" fillId="4" borderId="0" xfId="0" applyFont="1" applyFill="1" applyAlignment="1" applyProtection="1">
      <alignment horizontal="left"/>
    </xf>
    <xf numFmtId="0" fontId="5" fillId="4" borderId="0" xfId="0" applyFont="1" applyFill="1" applyAlignment="1" applyProtection="1">
      <alignment horizontal="left" vertical="top"/>
    </xf>
    <xf numFmtId="0" fontId="6" fillId="0" borderId="0" xfId="0" applyFont="1"/>
    <xf numFmtId="0" fontId="7" fillId="4" borderId="0" xfId="0" applyFont="1" applyFill="1" applyAlignment="1" applyProtection="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3" fillId="0" borderId="0" xfId="0" applyFont="1" applyBorder="1" applyAlignment="1">
      <alignment horizontal="left"/>
    </xf>
    <xf numFmtId="0" fontId="8" fillId="0" borderId="0" xfId="0" applyFont="1" applyBorder="1" applyAlignment="1">
      <alignment vertical="center" wrapText="1"/>
    </xf>
    <xf numFmtId="0" fontId="6" fillId="0" borderId="0" xfId="0" applyFont="1" applyBorder="1" applyAlignment="1">
      <alignment horizontal="left"/>
    </xf>
    <xf numFmtId="0" fontId="6" fillId="0" borderId="0" xfId="0" applyFont="1" applyAlignment="1">
      <alignment vertical="top" wrapText="1"/>
    </xf>
    <xf numFmtId="0" fontId="6" fillId="3" borderId="0" xfId="0" applyFont="1" applyFill="1" applyBorder="1" applyAlignment="1" applyProtection="1">
      <alignment vertical="center"/>
    </xf>
    <xf numFmtId="0" fontId="6" fillId="4" borderId="0" xfId="0" applyFont="1" applyFill="1" applyProtection="1"/>
    <xf numFmtId="0" fontId="4" fillId="4" borderId="0" xfId="0" applyFont="1" applyFill="1" applyBorder="1" applyAlignment="1" applyProtection="1"/>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6" fillId="0" borderId="0" xfId="0" applyFont="1" applyBorder="1"/>
    <xf numFmtId="0" fontId="9" fillId="6" borderId="8" xfId="0"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9" fillId="6"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5" borderId="13"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9" fillId="6" borderId="7" xfId="0" applyFont="1" applyFill="1" applyBorder="1" applyAlignment="1">
      <alignment horizontal="center" vertical="center" wrapText="1"/>
    </xf>
    <xf numFmtId="0" fontId="6" fillId="0" borderId="0" xfId="0" applyFont="1" applyAlignment="1">
      <alignment horizontal="center" vertical="center"/>
    </xf>
    <xf numFmtId="0" fontId="11"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5" borderId="11" xfId="0" applyFont="1" applyFill="1" applyBorder="1" applyAlignment="1" applyProtection="1">
      <alignment horizontal="left" vertical="center" wrapText="1"/>
      <protection locked="0"/>
    </xf>
    <xf numFmtId="0" fontId="11" fillId="0" borderId="21" xfId="0" applyFont="1" applyBorder="1" applyAlignment="1">
      <alignment horizontal="center" vertical="center" wrapText="1"/>
    </xf>
    <xf numFmtId="0" fontId="11" fillId="5" borderId="21" xfId="0" applyFont="1" applyFill="1" applyBorder="1" applyAlignment="1" applyProtection="1">
      <alignment horizontal="left" vertical="center" wrapText="1"/>
      <protection locked="0"/>
    </xf>
    <xf numFmtId="0" fontId="7" fillId="4" borderId="0" xfId="0" applyFont="1" applyFill="1" applyAlignment="1" applyProtection="1">
      <alignment horizontal="left"/>
    </xf>
    <xf numFmtId="0" fontId="8" fillId="0" borderId="0" xfId="0" applyFont="1" applyAlignment="1"/>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5" borderId="23" xfId="0" applyFont="1" applyFill="1" applyBorder="1" applyAlignment="1" applyProtection="1">
      <alignment horizontal="left" vertical="center" wrapText="1"/>
      <protection locked="0"/>
    </xf>
    <xf numFmtId="0" fontId="11" fillId="0" borderId="14" xfId="0" applyFont="1" applyBorder="1" applyAlignment="1">
      <alignment horizontal="center" vertical="center" wrapText="1"/>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0" xfId="0" applyFont="1" applyBorder="1" applyAlignment="1" applyProtection="1">
      <alignment horizontal="right" vertical="center" wrapText="1"/>
    </xf>
    <xf numFmtId="0" fontId="11" fillId="0" borderId="2" xfId="0" applyFont="1" applyBorder="1" applyAlignment="1" applyProtection="1">
      <alignment horizontal="center" vertical="center" wrapText="1"/>
    </xf>
    <xf numFmtId="0" fontId="11" fillId="5" borderId="16"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5" borderId="36" xfId="0" applyFont="1" applyFill="1" applyBorder="1" applyAlignment="1" applyProtection="1">
      <alignment horizontal="left" vertical="center" wrapText="1"/>
      <protection locked="0"/>
    </xf>
    <xf numFmtId="0" fontId="11" fillId="0" borderId="36" xfId="0" applyFont="1" applyBorder="1" applyAlignment="1">
      <alignment horizontal="center" vertical="center" wrapText="1"/>
    </xf>
    <xf numFmtId="0" fontId="11" fillId="0" borderId="21" xfId="0" applyFont="1" applyBorder="1" applyAlignment="1" applyProtection="1">
      <alignment horizontal="left" vertical="center" wrapText="1"/>
    </xf>
    <xf numFmtId="0" fontId="0" fillId="0" borderId="0" xfId="0" applyProtection="1">
      <protection hidden="1"/>
    </xf>
    <xf numFmtId="0" fontId="0" fillId="0" borderId="0" xfId="0" applyAlignment="1" applyProtection="1">
      <alignment horizontal="center" vertical="center"/>
      <protection hidden="1"/>
    </xf>
    <xf numFmtId="164"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1" fillId="0" borderId="1" xfId="0" applyFont="1" applyBorder="1" applyAlignment="1" applyProtection="1">
      <alignment horizontal="center" vertical="center"/>
      <protection hidden="1"/>
    </xf>
    <xf numFmtId="164" fontId="1" fillId="0" borderId="1" xfId="0" applyNumberFormat="1" applyFon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vertical="top" wrapText="1"/>
      <protection hidden="1"/>
    </xf>
    <xf numFmtId="0" fontId="1" fillId="0" borderId="1" xfId="0" applyFont="1" applyBorder="1" applyAlignment="1" applyProtection="1">
      <alignment wrapText="1"/>
      <protection hidden="1"/>
    </xf>
    <xf numFmtId="164" fontId="1" fillId="2" borderId="1" xfId="0" applyNumberFormat="1" applyFont="1" applyFill="1" applyBorder="1" applyAlignment="1" applyProtection="1">
      <alignment horizontal="center"/>
      <protection hidden="1"/>
    </xf>
    <xf numFmtId="0" fontId="1" fillId="2" borderId="1" xfId="0" applyFont="1" applyFill="1" applyBorder="1" applyAlignment="1" applyProtection="1">
      <alignment horizontal="center" vertical="center"/>
      <protection hidden="1"/>
    </xf>
    <xf numFmtId="0" fontId="0" fillId="0" borderId="0" xfId="0" applyBorder="1" applyProtection="1">
      <protection hidden="1"/>
    </xf>
    <xf numFmtId="0" fontId="0" fillId="0" borderId="1" xfId="0" applyFont="1" applyFill="1" applyBorder="1" applyProtection="1">
      <protection hidden="1"/>
    </xf>
    <xf numFmtId="164" fontId="0" fillId="2" borderId="1" xfId="0" applyNumberFormat="1" applyFill="1" applyBorder="1" applyAlignment="1" applyProtection="1">
      <alignment horizontal="center"/>
      <protection hidden="1"/>
    </xf>
    <xf numFmtId="0" fontId="0" fillId="2" borderId="1" xfId="0" applyFill="1" applyBorder="1" applyAlignment="1" applyProtection="1">
      <alignment horizontal="center" vertical="center"/>
      <protection hidden="1"/>
    </xf>
    <xf numFmtId="0" fontId="0" fillId="2" borderId="1" xfId="0" applyFill="1" applyBorder="1" applyProtection="1">
      <protection hidden="1"/>
    </xf>
    <xf numFmtId="0" fontId="1" fillId="0" borderId="1" xfId="0" applyFont="1" applyFill="1" applyBorder="1" applyAlignment="1" applyProtection="1">
      <alignment wrapText="1"/>
      <protection hidden="1"/>
    </xf>
    <xf numFmtId="0" fontId="1" fillId="2" borderId="1" xfId="0" applyFont="1" applyFill="1" applyBorder="1" applyProtection="1">
      <protection hidden="1"/>
    </xf>
    <xf numFmtId="164" fontId="1" fillId="0" borderId="1" xfId="0" applyNumberFormat="1" applyFont="1" applyBorder="1" applyProtection="1">
      <protection hidden="1"/>
    </xf>
    <xf numFmtId="0" fontId="0" fillId="0" borderId="1" xfId="0" applyFont="1" applyFill="1" applyBorder="1" applyAlignment="1" applyProtection="1">
      <alignment wrapText="1"/>
      <protection hidden="1"/>
    </xf>
    <xf numFmtId="164" fontId="0" fillId="0" borderId="1" xfId="0" applyNumberFormat="1" applyBorder="1" applyAlignment="1" applyProtection="1">
      <alignment horizontal="center"/>
      <protection hidden="1"/>
    </xf>
    <xf numFmtId="0" fontId="1" fillId="0" borderId="1" xfId="0" applyFont="1" applyBorder="1" applyAlignment="1" applyProtection="1">
      <alignment vertical="center"/>
      <protection hidden="1"/>
    </xf>
    <xf numFmtId="0" fontId="0" fillId="0" borderId="1" xfId="0" applyBorder="1" applyProtection="1">
      <protection hidden="1"/>
    </xf>
    <xf numFmtId="0" fontId="0" fillId="0" borderId="1" xfId="0" applyBorder="1" applyAlignment="1" applyProtection="1">
      <alignment horizontal="center"/>
      <protection hidden="1"/>
    </xf>
    <xf numFmtId="164" fontId="0" fillId="0" borderId="1" xfId="0" applyNumberFormat="1" applyBorder="1" applyProtection="1">
      <protection hidden="1"/>
    </xf>
    <xf numFmtId="0" fontId="1" fillId="0" borderId="1" xfId="0" applyFont="1" applyFill="1" applyBorder="1" applyAlignment="1" applyProtection="1">
      <alignment horizontal="left" vertical="center" wrapText="1"/>
      <protection hidden="1"/>
    </xf>
    <xf numFmtId="0" fontId="0" fillId="0" borderId="1" xfId="0" applyBorder="1" applyAlignment="1" applyProtection="1">
      <alignment vertical="top"/>
      <protection hidden="1"/>
    </xf>
    <xf numFmtId="0" fontId="1" fillId="0" borderId="1" xfId="0" applyFont="1" applyBorder="1" applyProtection="1">
      <protection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vertical="center" wrapText="1"/>
      <protection hidden="1"/>
    </xf>
    <xf numFmtId="164" fontId="1" fillId="2" borderId="1" xfId="0" applyNumberFormat="1" applyFont="1" applyFill="1" applyBorder="1" applyProtection="1">
      <protection hidden="1"/>
    </xf>
    <xf numFmtId="0" fontId="0" fillId="0" borderId="1" xfId="0" applyFill="1" applyBorder="1" applyAlignment="1" applyProtection="1">
      <alignment wrapText="1"/>
      <protection hidden="1"/>
    </xf>
    <xf numFmtId="0" fontId="0" fillId="2" borderId="1" xfId="0" applyFill="1" applyBorder="1" applyAlignment="1" applyProtection="1">
      <alignment horizontal="center"/>
      <protection hidden="1"/>
    </xf>
    <xf numFmtId="164" fontId="0" fillId="2" borderId="1" xfId="0" applyNumberFormat="1" applyFill="1" applyBorder="1" applyProtection="1">
      <protection hidden="1"/>
    </xf>
    <xf numFmtId="0" fontId="1" fillId="2" borderId="1" xfId="0" applyFont="1" applyFill="1" applyBorder="1" applyAlignment="1" applyProtection="1">
      <alignment horizontal="center"/>
      <protection hidden="1"/>
    </xf>
    <xf numFmtId="0" fontId="1" fillId="0" borderId="1" xfId="0" applyFont="1" applyFill="1" applyBorder="1" applyAlignment="1" applyProtection="1">
      <alignment vertical="center" wrapText="1"/>
      <protection hidden="1"/>
    </xf>
    <xf numFmtId="164" fontId="1" fillId="0" borderId="1" xfId="0" applyNumberFormat="1" applyFont="1" applyBorder="1" applyAlignment="1" applyProtection="1">
      <alignment horizontal="center"/>
      <protection hidden="1"/>
    </xf>
    <xf numFmtId="9" fontId="0" fillId="0" borderId="1" xfId="0" applyNumberFormat="1" applyFont="1" applyFill="1" applyBorder="1" applyAlignment="1" applyProtection="1">
      <alignment horizontal="left" vertical="center" wrapText="1"/>
      <protection hidden="1"/>
    </xf>
    <xf numFmtId="0" fontId="0" fillId="0" borderId="1" xfId="0" applyFont="1" applyFill="1" applyBorder="1" applyAlignment="1" applyProtection="1">
      <alignment horizontal="left" wrapText="1"/>
      <protection hidden="1"/>
    </xf>
    <xf numFmtId="164" fontId="0" fillId="0" borderId="1" xfId="0" applyNumberFormat="1" applyBorder="1" applyAlignment="1" applyProtection="1">
      <alignment horizontal="center" vertical="center"/>
      <protection hidden="1"/>
    </xf>
    <xf numFmtId="0" fontId="1" fillId="3" borderId="1" xfId="0" applyFont="1" applyFill="1" applyBorder="1" applyAlignment="1" applyProtection="1">
      <alignment wrapText="1"/>
      <protection hidden="1"/>
    </xf>
    <xf numFmtId="0" fontId="0" fillId="3" borderId="1" xfId="0" applyFill="1" applyBorder="1" applyAlignment="1" applyProtection="1">
      <alignment wrapText="1"/>
      <protection hidden="1"/>
    </xf>
    <xf numFmtId="164" fontId="0" fillId="0" borderId="0" xfId="0" applyNumberFormat="1" applyProtection="1">
      <protection hidden="1"/>
    </xf>
    <xf numFmtId="165" fontId="11" fillId="0" borderId="2" xfId="0" applyNumberFormat="1" applyFont="1" applyBorder="1" applyAlignment="1" applyProtection="1">
      <alignment horizontal="center" vertical="center" wrapText="1"/>
    </xf>
    <xf numFmtId="165" fontId="11" fillId="0" borderId="22" xfId="0" applyNumberFormat="1" applyFont="1" applyBorder="1" applyAlignment="1" applyProtection="1">
      <alignment horizontal="center" vertical="center" wrapText="1"/>
    </xf>
    <xf numFmtId="0" fontId="12" fillId="0" borderId="0" xfId="0" applyFont="1" applyAlignment="1">
      <alignment horizontal="left" vertical="top"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8" fillId="0" borderId="0" xfId="0" applyFont="1" applyAlignment="1">
      <alignment horizontal="right"/>
    </xf>
    <xf numFmtId="0" fontId="4" fillId="4" borderId="3" xfId="0" applyFont="1" applyFill="1" applyBorder="1" applyAlignment="1" applyProtection="1">
      <alignment horizontal="center"/>
      <protection locked="0"/>
    </xf>
    <xf numFmtId="0" fontId="6" fillId="4" borderId="3" xfId="0" applyFont="1" applyFill="1" applyBorder="1" applyAlignment="1" applyProtection="1">
      <alignment horizontal="center"/>
      <protection locked="0"/>
    </xf>
    <xf numFmtId="0" fontId="3" fillId="3" borderId="0" xfId="0" applyFont="1" applyFill="1" applyBorder="1" applyAlignment="1" applyProtection="1">
      <alignment horizontal="justify" vertical="top" wrapText="1"/>
    </xf>
    <xf numFmtId="0" fontId="2" fillId="0" borderId="0" xfId="0" applyFont="1" applyAlignment="1">
      <alignment horizontal="center" vertical="center"/>
    </xf>
    <xf numFmtId="0" fontId="8" fillId="5" borderId="5"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10" fillId="4" borderId="0" xfId="0" applyFont="1" applyFill="1" applyBorder="1" applyAlignment="1" applyProtection="1">
      <alignment horizontal="center" vertical="center"/>
    </xf>
    <xf numFmtId="0" fontId="12" fillId="0" borderId="0" xfId="0" applyFont="1" applyAlignment="1">
      <alignment horizontal="center" vertical="center"/>
    </xf>
  </cellXfs>
  <cellStyles count="1">
    <cellStyle name="Normal" xfId="0" builtinId="0"/>
  </cellStyles>
  <dxfs count="1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FF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36195</xdr:rowOff>
    </xdr:from>
    <xdr:to>
      <xdr:col>2</xdr:col>
      <xdr:colOff>454533</xdr:colOff>
      <xdr:row>2</xdr:row>
      <xdr:rowOff>100203</xdr:rowOff>
    </xdr:to>
    <xdr:pic>
      <xdr:nvPicPr>
        <xdr:cNvPr id="2" name="Picture 27" descr="MHClogoBlackNoWords">
          <a:extLst>
            <a:ext uri="{FF2B5EF4-FFF2-40B4-BE49-F238E27FC236}">
              <a16:creationId xmlns:a16="http://schemas.microsoft.com/office/drawing/2014/main" id="{2A4DC5E5-5A3F-4FE6-A136-CD345D779E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226695"/>
          <a:ext cx="445008" cy="244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8084-3790-4136-BB32-A82024027851}">
  <dimension ref="B2:AC36"/>
  <sheetViews>
    <sheetView showGridLines="0" showRowColHeaders="0" tabSelected="1" zoomScale="150" zoomScaleNormal="150" workbookViewId="0">
      <selection activeCell="D6" sqref="D6:E6"/>
    </sheetView>
  </sheetViews>
  <sheetFormatPr defaultColWidth="9.140625" defaultRowHeight="12" x14ac:dyDescent="0.2"/>
  <cols>
    <col min="1" max="1" width="9.140625" style="4"/>
    <col min="2" max="2" width="2.7109375" style="4" customWidth="1"/>
    <col min="3" max="3" width="13.7109375" style="4" customWidth="1"/>
    <col min="4" max="4" width="5" style="4" customWidth="1"/>
    <col min="5" max="5" width="30.5703125" style="4" customWidth="1"/>
    <col min="6" max="6" width="30.140625" style="4" customWidth="1"/>
    <col min="7" max="8" width="5.7109375" style="4" customWidth="1"/>
    <col min="9" max="9" width="2.7109375" style="4" customWidth="1"/>
    <col min="10" max="16384" width="9.140625" style="4"/>
  </cols>
  <sheetData>
    <row r="2" spans="2:16" ht="14.45" customHeight="1" x14ac:dyDescent="0.2">
      <c r="C2" s="2" t="s">
        <v>0</v>
      </c>
      <c r="D2" s="44"/>
      <c r="E2" s="45"/>
      <c r="F2" s="124" t="s">
        <v>54</v>
      </c>
      <c r="G2" s="124"/>
      <c r="H2" s="124"/>
    </row>
    <row r="3" spans="2:16" ht="14.45" customHeight="1" x14ac:dyDescent="0.2">
      <c r="C3" s="3" t="s">
        <v>1</v>
      </c>
      <c r="D3" s="5"/>
      <c r="E3" s="6"/>
      <c r="F3" s="6"/>
      <c r="G3" s="6"/>
      <c r="H3" s="6"/>
    </row>
    <row r="4" spans="2:16" ht="14.45" customHeight="1" x14ac:dyDescent="0.2">
      <c r="C4" s="128" t="s">
        <v>65</v>
      </c>
      <c r="D4" s="128"/>
      <c r="E4" s="128"/>
      <c r="F4" s="128"/>
      <c r="G4" s="128"/>
      <c r="H4" s="128"/>
      <c r="J4" s="134"/>
      <c r="K4" s="134"/>
      <c r="L4" s="134"/>
      <c r="M4" s="134"/>
      <c r="N4" s="134"/>
      <c r="O4" s="134"/>
      <c r="P4" s="134"/>
    </row>
    <row r="5" spans="2:16" ht="15.75" x14ac:dyDescent="0.2">
      <c r="C5" s="128"/>
      <c r="D5" s="128"/>
      <c r="E5" s="128"/>
      <c r="F5" s="128"/>
      <c r="G5" s="128"/>
      <c r="H5" s="128"/>
      <c r="J5" s="119"/>
      <c r="K5" s="119"/>
      <c r="L5" s="119"/>
      <c r="M5" s="119"/>
      <c r="N5" s="119"/>
      <c r="O5" s="119"/>
      <c r="P5" s="119"/>
    </row>
    <row r="6" spans="2:16" ht="15" customHeight="1" x14ac:dyDescent="0.2">
      <c r="B6" s="38"/>
      <c r="C6" s="8" t="s">
        <v>2</v>
      </c>
      <c r="D6" s="129"/>
      <c r="E6" s="129"/>
      <c r="F6" s="7"/>
      <c r="G6" s="7"/>
      <c r="J6" s="119"/>
      <c r="K6" s="119"/>
      <c r="L6" s="119"/>
      <c r="M6" s="119"/>
      <c r="N6" s="119"/>
      <c r="O6" s="119"/>
      <c r="P6" s="119"/>
    </row>
    <row r="7" spans="2:16" ht="15" customHeight="1" x14ac:dyDescent="0.2">
      <c r="C7" s="10" t="s">
        <v>3</v>
      </c>
      <c r="D7" s="130"/>
      <c r="E7" s="130"/>
      <c r="F7" s="9"/>
      <c r="G7" s="9"/>
      <c r="J7" s="119"/>
      <c r="K7" s="119"/>
      <c r="L7" s="119"/>
      <c r="M7" s="119"/>
      <c r="N7" s="119"/>
      <c r="O7" s="119"/>
      <c r="P7" s="119"/>
    </row>
    <row r="8" spans="2:16" ht="12.75" thickBot="1" x14ac:dyDescent="0.25">
      <c r="C8" s="7"/>
      <c r="D8" s="7"/>
      <c r="E8" s="7"/>
      <c r="F8" s="7"/>
      <c r="G8" s="7"/>
      <c r="H8" s="7"/>
      <c r="J8" s="119"/>
      <c r="K8" s="119"/>
      <c r="L8" s="119"/>
      <c r="M8" s="119"/>
      <c r="N8" s="119"/>
      <c r="O8" s="119"/>
      <c r="P8" s="119"/>
    </row>
    <row r="9" spans="2:16" ht="36" customHeight="1" thickBot="1" x14ac:dyDescent="0.25">
      <c r="B9" s="38"/>
      <c r="C9" s="131" t="s">
        <v>4</v>
      </c>
      <c r="D9" s="132"/>
      <c r="E9" s="18" t="s">
        <v>5</v>
      </c>
      <c r="F9" s="37" t="s">
        <v>6</v>
      </c>
      <c r="G9" s="18" t="s">
        <v>7</v>
      </c>
      <c r="H9" s="25" t="s">
        <v>8</v>
      </c>
      <c r="J9" s="119"/>
      <c r="K9" s="119"/>
      <c r="L9" s="119"/>
      <c r="M9" s="119"/>
      <c r="N9" s="119"/>
      <c r="O9" s="119"/>
      <c r="P9" s="119"/>
    </row>
    <row r="10" spans="2:16" ht="48.75" customHeight="1" x14ac:dyDescent="0.2">
      <c r="C10" s="120" t="str">
        <f>IFERROR(IF(VLOOKUP(D10,Data!$B$6:$C$61,2,FALSE)=0,"",VLOOKUP(D10,Data!$B$6:$C$61,2,FALSE)),"")</f>
        <v>1.  Capacity and Experience</v>
      </c>
      <c r="D10" s="62">
        <f>Data!B6</f>
        <v>1</v>
      </c>
      <c r="E10" s="19" t="str">
        <f>IFERROR(IF(VLOOKUP(D10,Data!$B$6:$D$65,3,FALSE)=0,"",VLOOKUP(D10,Data!$B$6:$D$65,3,FALSE)),"")</f>
        <v>Experience of Key Staff Members (including, but not limited to, the executive director, case manager and financial staff) with managing federal, local, or state funded projects.</v>
      </c>
      <c r="F10" s="57"/>
      <c r="G10" s="31">
        <f>IFERROR(IF(VLOOKUP(D10,Data!$B$6:$F$65,5,FALSE)=0,"",VLOOKUP(D10,Data!$B$6:$F$65,5,FALSE)),"")</f>
        <v>15</v>
      </c>
      <c r="H10" s="26" t="str">
        <f>IF(SUMPRODUCT((Data!$A$6:$A$65=D10)*(Data!$D$6:$D$65=F10),Data!$E$6:$E$65)=0,IF(F10="","",SUMPRODUCT((Data!$A$6:$A$65=D10)*(Data!$D$6:$D$65=F10)*Data!$E$6:$E$65)),SUMPRODUCT((Data!$A$6:$A$65=D10)*(Data!$D$6:$D$65=F10),Data!$E$6:$E$65))</f>
        <v/>
      </c>
      <c r="J10" s="119"/>
      <c r="K10" s="119"/>
      <c r="L10" s="119"/>
      <c r="M10" s="119"/>
      <c r="N10" s="119"/>
      <c r="O10" s="119"/>
      <c r="P10" s="119"/>
    </row>
    <row r="11" spans="2:16" ht="34.5" thickBot="1" x14ac:dyDescent="0.25">
      <c r="C11" s="121"/>
      <c r="D11" s="67">
        <f>D10+1</f>
        <v>2</v>
      </c>
      <c r="E11" s="21" t="str">
        <f>IFERROR(IF(VLOOKUP(D11,Data!$B$6:$D$65,3,FALSE)=0,"",VLOOKUP(D11,Data!$B$6:$D$65,3,FALSE)),"")</f>
        <v>Does the organization have the staff capacity to carry out the projected project?</v>
      </c>
      <c r="F11" s="70"/>
      <c r="G11" s="33">
        <f>IFERROR(IF(VLOOKUP(D11,Data!$B$6:$F$65,5,FALSE)=0,"",VLOOKUP(D11,Data!$B$6:$F$65,5,FALSE)),"")</f>
        <v>15</v>
      </c>
      <c r="H11" s="71" t="str">
        <f>IF(SUMPRODUCT((Data!$A$6:$A$65=D11)*(Data!$D$6:$D$65=F11),Data!$E$6:$E$65)=0,IF(F11="","",SUMPRODUCT((Data!$A$6:$A$65=D11)*(Data!$D$6:$D$65=F11)*Data!$E$6:$E$65)),SUMPRODUCT((Data!$A$6:$A$65=D11)*(Data!$D$6:$D$65=F11),Data!$E$6:$E$65))</f>
        <v/>
      </c>
      <c r="J11" s="119"/>
      <c r="K11" s="119"/>
      <c r="L11" s="119"/>
      <c r="M11" s="119"/>
      <c r="N11" s="119"/>
      <c r="O11" s="119"/>
      <c r="P11" s="119"/>
    </row>
    <row r="12" spans="2:16" ht="56.25" x14ac:dyDescent="0.2">
      <c r="C12" s="122" t="str">
        <f>IFERROR(IF(VLOOKUP(D12,Data!$B$6:$C$61,2,FALSE)=0,"",VLOOKUP(D12,Data!$B$6:$C$61,2,FALSE)),"")</f>
        <v>2.  Need or Extent of the Problem</v>
      </c>
      <c r="D12" s="63">
        <f t="shared" ref="D12:D24" si="0">D11+1</f>
        <v>3</v>
      </c>
      <c r="E12" s="23" t="str">
        <f>IFERROR(IF(VLOOKUP(D12,Data!$B$6:$D$65,3,FALSE)=0,"",VLOOKUP(D12,Data!$B$6:$D$65,3,FALSE)),"")</f>
        <v>Serving of High Priority Individuals.  Does the applicant provide services for at-risk children, youth, victims of human trafficking or services for persons with serious mental illness?</v>
      </c>
      <c r="F12" s="58"/>
      <c r="G12" s="40">
        <f>IFERROR(IF(VLOOKUP(D12,Data!$B$6:$F$65,5,FALSE)=0,"",VLOOKUP(D12,Data!$B$6:$F$65,5,FALSE)),"")</f>
        <v>10</v>
      </c>
      <c r="H12" s="29" t="str">
        <f>IF(SUMPRODUCT((Data!$A$6:$A$65=D12)*(Data!$D$6:$D$65=F12),Data!$E$6:$E$65)=0,IF(F12="","",SUMPRODUCT((Data!$A$6:$A$65=D12)*(Data!$D$6:$D$65=F12)*Data!$E$6:$E$65)),SUMPRODUCT((Data!$A$6:$A$65=D12)*(Data!$D$6:$D$65=F12),Data!$E$6:$E$65))</f>
        <v/>
      </c>
    </row>
    <row r="13" spans="2:16" ht="56.25" x14ac:dyDescent="0.2">
      <c r="C13" s="123"/>
      <c r="D13" s="64">
        <f t="shared" si="0"/>
        <v>4</v>
      </c>
      <c r="E13" s="20" t="str">
        <f>IFERROR(IF(VLOOKUP(D13,Data!$B$6:$D$65,3,FALSE)=0,"",VLOOKUP(D13,Data!$B$6:$D$65,3,FALSE)),"")</f>
        <v>Servicing of medium priority individuals.  Does the applicant provide the following activities: homeless services, services for victims of domestic violence, emergency food assistance or, adult education?</v>
      </c>
      <c r="F13" s="59"/>
      <c r="G13" s="32">
        <f>IFERROR(IF(VLOOKUP(D13,Data!$B$6:$F$65,5,FALSE)=0,"",VLOOKUP(D13,Data!$B$6:$F$65,5,FALSE)),"")</f>
        <v>8</v>
      </c>
      <c r="H13" s="27" t="str">
        <f>IF(SUMPRODUCT((Data!$A$6:$A$65=D13)*(Data!$D$6:$D$65=F13),Data!$E$6:$E$65)=0,IF(F13="","",SUMPRODUCT((Data!$A$6:$A$65=D13)*(Data!$D$6:$D$65=F13)*Data!$E$6:$E$65)),SUMPRODUCT((Data!$A$6:$A$65=D13)*(Data!$D$6:$D$65=F13),Data!$E$6:$E$65))</f>
        <v/>
      </c>
    </row>
    <row r="14" spans="2:16" ht="78.75" x14ac:dyDescent="0.2">
      <c r="C14" s="123"/>
      <c r="D14" s="64">
        <f t="shared" si="0"/>
        <v>5</v>
      </c>
      <c r="E14" s="20" t="str">
        <f>IFERROR(IF(VLOOKUP(D14,Data!$B$6:$D$65,3,FALSE)=0,"",VLOOKUP(D14,Data!$B$6:$D$65,3,FALSE)),"")</f>
        <v>Serving of low priority individuals.  Does the applicant provide the following activities: utility assistance, financial literacy, servicing: persons recently incarcerated or on parole, persons with substance abuse and/or other general low / moderate income services?</v>
      </c>
      <c r="F14" s="59"/>
      <c r="G14" s="32">
        <f>IFERROR(IF(VLOOKUP(D14,Data!$B$6:$F$65,5,FALSE)=0,"",VLOOKUP(D14,Data!$B$6:$F$65,5,FALSE)),"")</f>
        <v>4</v>
      </c>
      <c r="H14" s="27" t="str">
        <f>IF(SUMPRODUCT((Data!$A$6:$A$65=D14)*(Data!$D$6:$D$65=F14),Data!$E$6:$E$65)=0,IF(F14="","",SUMPRODUCT((Data!$A$6:$A$65=D14)*(Data!$D$6:$D$65=F14)*Data!$E$6:$E$65)),SUMPRODUCT((Data!$A$6:$A$65=D14)*(Data!$D$6:$D$65=F14),Data!$E$6:$E$65))</f>
        <v/>
      </c>
    </row>
    <row r="15" spans="2:16" ht="23.25" thickBot="1" x14ac:dyDescent="0.25">
      <c r="C15" s="121"/>
      <c r="D15" s="65">
        <f t="shared" si="0"/>
        <v>6</v>
      </c>
      <c r="E15" s="24" t="str">
        <f>IFERROR(IF(VLOOKUP(D15,Data!$B$6:$D$65,3,FALSE)=0,"",VLOOKUP(D15,Data!$B$6:$D$65,3,FALSE)),"")</f>
        <v>Is your service plan reflective of the needs in your area?</v>
      </c>
      <c r="F15" s="60"/>
      <c r="G15" s="47">
        <f>IFERROR(IF(VLOOKUP(D15,Data!$B$6:$F$65,5,FALSE)=0,"",VLOOKUP(D15,Data!$B$6:$F$65,5,FALSE)),"")</f>
        <v>5</v>
      </c>
      <c r="H15" s="30" t="str">
        <f>IF(SUMPRODUCT((Data!$A$6:$A$65=D15)*(Data!$D$6:$D$65=F15),Data!$E$6:$E$65)=0,IF(F15="","",SUMPRODUCT((Data!$A$6:$A$65=D15)*(Data!$D$6:$D$65=F15)*Data!$E$6:$E$65)),SUMPRODUCT((Data!$A$6:$A$65=D15)*(Data!$D$6:$D$65=F15),Data!$E$6:$E$65))</f>
        <v/>
      </c>
    </row>
    <row r="16" spans="2:16" ht="88.5" customHeight="1" x14ac:dyDescent="0.2">
      <c r="C16" s="122" t="str">
        <f>IFERROR(IF(VLOOKUP(D16,Data!$B$6:$C$61,2,FALSE)=0,"",VLOOKUP(D16,Data!$B$6:$C$61,2,FALSE)),"")</f>
        <v>3.  Collaboration Partnership Outreach Referrals</v>
      </c>
      <c r="D16" s="66">
        <f t="shared" si="0"/>
        <v>7</v>
      </c>
      <c r="E16" s="22" t="str">
        <f>IFERROR(IF(VLOOKUP(D16,Data!$B$6:$D$65,3,FALSE)=0,"",VLOOKUP(D16,Data!$B$6:$D$65,3,FALSE)),"")</f>
        <v>Does the proposed program include coordination efforts between multiple partners (including-education, faith-based, arts, media, government, non-profits, business, entertainment, sports and neighborhoods), which demonstrate they are not working in a silo and have established true partnerships throughout their service area?</v>
      </c>
      <c r="F16" s="61"/>
      <c r="G16" s="46">
        <f>IFERROR(IF(VLOOKUP(D16,Data!$B$6:$F$65,5,FALSE)=0,"",VLOOKUP(D16,Data!$B$6:$F$65,5,FALSE)),"")</f>
        <v>5</v>
      </c>
      <c r="H16" s="28" t="str">
        <f>IF(SUMPRODUCT((Data!$A$6:$A$65=D16)*(Data!$D$6:$D$65=F16),Data!$E$6:$E$65)=0,IF(F16="","",SUMPRODUCT((Data!$A$6:$A$65=D16)*(Data!$D$6:$D$65=F16)*Data!$E$6:$E$65)),SUMPRODUCT((Data!$A$6:$A$65=D16)*(Data!$D$6:$D$65=F16),Data!$E$6:$E$65))</f>
        <v/>
      </c>
    </row>
    <row r="17" spans="3:29" ht="34.5" thickBot="1" x14ac:dyDescent="0.25">
      <c r="C17" s="121"/>
      <c r="D17" s="67">
        <f t="shared" si="0"/>
        <v>8</v>
      </c>
      <c r="E17" s="21" t="str">
        <f>IFERROR(IF(VLOOKUP(D17,Data!$B$6:$D$65,3,FALSE)=0,"",VLOOKUP(D17,Data!$B$6:$D$65,3,FALSE)),"")</f>
        <v>Do these services provided help meet the needs of the client's and promote the client's self-sufficiency?</v>
      </c>
      <c r="F17" s="41"/>
      <c r="G17" s="33">
        <f>IFERROR(IF(VLOOKUP(D17,Data!$B$6:$F$65,5,FALSE)=0,"",VLOOKUP(D17,Data!$B$6:$F$65,5,FALSE)),"")</f>
        <v>3</v>
      </c>
      <c r="H17" s="33" t="str">
        <f>IF(SUMPRODUCT((Data!$A$6:$A$65=D17)*(Data!$D$6:$D$65=F17),Data!$E$6:$E$65)=0,IF(F17="","",SUMPRODUCT((Data!$A$6:$A$65=D17)*(Data!$D$6:$D$65=F17)*Data!$E$6:$E$65)),SUMPRODUCT((Data!$A$6:$A$65=D17)*(Data!$D$6:$D$65=F17),Data!$E$6:$E$65))</f>
        <v/>
      </c>
    </row>
    <row r="18" spans="3:29" ht="45" x14ac:dyDescent="0.2">
      <c r="C18" s="122" t="str">
        <f>IFERROR(IF(VLOOKUP(D18,Data!$B$6:$C$61,2,FALSE)=0,"",VLOOKUP(D18,Data!$B$6:$C$61,2,FALSE)),"")</f>
        <v>4.  Program Evaluation Performance Monitoring</v>
      </c>
      <c r="D18" s="68">
        <f t="shared" si="0"/>
        <v>9</v>
      </c>
      <c r="E18" s="49" t="str">
        <f>IFERROR(IF(VLOOKUP(D18,Data!$B$6:$D$65,3,FALSE)=0,"",VLOOKUP(D18,Data!$B$6:$D$65,3,FALSE)),"")</f>
        <v>How did the applicant perform in terms of numbers served in the previous grant cycle? Did the applicant meet 75% of past clients served or greater?</v>
      </c>
      <c r="F18" s="50"/>
      <c r="G18" s="48">
        <f>IFERROR(IF(VLOOKUP(D18,Data!$B$6:$F$65,5,FALSE)=0,"",VLOOKUP(D18,Data!$B$6:$F$65,5,FALSE)),"")</f>
        <v>5</v>
      </c>
      <c r="H18" s="48" t="str">
        <f>IF(SUMPRODUCT((Data!$A$6:$A$65=D18)*(Data!$D$6:$D$65=F18),Data!$E$6:$E$65)=0,IF(F18="","",SUMPRODUCT((Data!$A$6:$A$65=D18)*(Data!$D$6:$D$65=F18)*Data!$E$6:$E$65)),SUMPRODUCT((Data!$A$6:$A$65=D18)*(Data!$D$6:$D$65=F18),Data!$E$6:$E$65))</f>
        <v/>
      </c>
    </row>
    <row r="19" spans="3:29" ht="45" x14ac:dyDescent="0.2">
      <c r="C19" s="123"/>
      <c r="D19" s="64">
        <f t="shared" si="0"/>
        <v>10</v>
      </c>
      <c r="E19" s="20" t="str">
        <f>IFERROR(IF(VLOOKUP(D19,Data!$B$6:$D$65,3,FALSE)=0,"",VLOOKUP(D19,Data!$B$6:$D$65,3,FALSE)),"")</f>
        <v>What percent of individuals assisted maintained or increased their income?  Income compared at intake to income at exit?</v>
      </c>
      <c r="F19" s="35"/>
      <c r="G19" s="32">
        <f>IFERROR(IF(VLOOKUP(D19,Data!$B$6:$F$65,5,FALSE)=0,"",VLOOKUP(D19,Data!$B$6:$F$65,5,FALSE)),"")</f>
        <v>5</v>
      </c>
      <c r="H19" s="32" t="str">
        <f>IF(SUMPRODUCT((Data!$A$6:$A$65=D19)*(Data!$D$6:$D$65=F19),Data!$E$6:$E$65)=0,IF(F19="","",SUMPRODUCT((Data!$A$6:$A$65=D19)*(Data!$D$6:$D$65=F19)*Data!$E$6:$E$65)),SUMPRODUCT((Data!$A$6:$A$65=D19)*(Data!$D$6:$D$65=F19),Data!$E$6:$E$65))</f>
        <v/>
      </c>
    </row>
    <row r="20" spans="3:29" ht="22.5" x14ac:dyDescent="0.2">
      <c r="C20" s="123"/>
      <c r="D20" s="64">
        <f t="shared" si="0"/>
        <v>11</v>
      </c>
      <c r="E20" s="20" t="str">
        <f>IFERROR(IF(VLOOKUP(D20,Data!$B$6:$D$65,3,FALSE)=0,"",VLOOKUP(D20,Data!$B$6:$D$65,3,FALSE)),"")</f>
        <v>What percent of clients served are placed in permanent housing or rapid rehousing?</v>
      </c>
      <c r="F20" s="35"/>
      <c r="G20" s="32">
        <f>IFERROR(IF(VLOOKUP(D20,Data!$B$6:$F$65,5,FALSE)=0,"",VLOOKUP(D20,Data!$B$6:$F$65,5,FALSE)),"")</f>
        <v>10</v>
      </c>
      <c r="H20" s="32" t="str">
        <f>IF(SUMPRODUCT((Data!$A$6:$A$65=D20)*(Data!$D$6:$D$65=F20),Data!$E$6:$E$65)=0,IF(F20="","",SUMPRODUCT((Data!$A$6:$A$65=D20)*(Data!$D$6:$D$65=F20)*Data!$E$6:$E$65)),SUMPRODUCT((Data!$A$6:$A$65=D20)*(Data!$D$6:$D$65=F20),Data!$E$6:$E$65))</f>
        <v/>
      </c>
    </row>
    <row r="21" spans="3:29" ht="34.5" thickBot="1" x14ac:dyDescent="0.25">
      <c r="C21" s="121"/>
      <c r="D21" s="65">
        <f t="shared" si="0"/>
        <v>12</v>
      </c>
      <c r="E21" s="24" t="str">
        <f>IFERROR(IF(VLOOKUP(D21,Data!$B$6:$D$65,3,FALSE)=0,"",VLOOKUP(D21,Data!$B$6:$D$65,3,FALSE)),"")</f>
        <v>Are there significant discrepancies between the applicants report and the HMIS or a comparable database report?</v>
      </c>
      <c r="F21" s="36"/>
      <c r="G21" s="51">
        <f>IFERROR(IF(VLOOKUP(D21,Data!$B$6:$F$65,5,FALSE)=0,"",VLOOKUP(D21,Data!$B$6:$F$65,5,FALSE)),"")</f>
        <v>5</v>
      </c>
      <c r="H21" s="51" t="str">
        <f>IF(SUMPRODUCT((Data!$A$6:$A$65=D21)*(Data!$D$6:$D$65=F21),Data!$E$6:$E$65)=0,IF(F21="","",SUMPRODUCT((Data!$A$6:$A$65=D21)*(Data!$D$6:$D$65=F21)*Data!$E$6:$E$65)),SUMPRODUCT((Data!$A$6:$A$65=D21)*(Data!$D$6:$D$65=F21),Data!$E$6:$E$65))</f>
        <v/>
      </c>
    </row>
    <row r="22" spans="3:29" ht="56.25" x14ac:dyDescent="0.2">
      <c r="C22" s="122" t="str">
        <f>IFERROR(IF(VLOOKUP(D22,Data!$B$6:$C$61,2,FALSE)=0,"",VLOOKUP(D22,Data!$B$6:$C$61,2,FALSE)),"")</f>
        <v>5.  Financial Grant Submission</v>
      </c>
      <c r="D22" s="63">
        <f t="shared" si="0"/>
        <v>13</v>
      </c>
      <c r="E22" s="23" t="str">
        <f>IFERROR(IF(VLOOKUP(D22,Data!$B$6:$D$65,3,FALSE)=0,"",VLOOKUP(D22,Data!$B$6:$D$65,3,FALSE)),"")</f>
        <v>What percent of the amount of requested ESG funds does the applicant have as net liquid assets and/or committed net positive cash flow?  Minimum of 25% of requested funds required.</v>
      </c>
      <c r="F22" s="34"/>
      <c r="G22" s="40">
        <f>IFERROR(IF(VLOOKUP(D22,Data!$B$6:$F$65,5,FALSE)=0,"",VLOOKUP(D22,Data!$B$6:$F$65,5,FALSE)),"")</f>
        <v>10</v>
      </c>
      <c r="H22" s="39" t="str">
        <f>IF(SUMPRODUCT((Data!$A$6:$A$65=D22)*(Data!$D$6:$D$65=F22),Data!$E$6:$E$65)=0,IF(F22="","",SUMPRODUCT((Data!$A$6:$A$65=D22)*(Data!$D$6:$D$65=F22)*Data!$E$6:$E$65)),SUMPRODUCT((Data!$A$6:$A$65=D22)*(Data!$D$6:$D$65=F22),Data!$E$6:$E$65))</f>
        <v/>
      </c>
    </row>
    <row r="23" spans="3:29" ht="45" x14ac:dyDescent="0.2">
      <c r="C23" s="123"/>
      <c r="D23" s="69">
        <f t="shared" si="0"/>
        <v>14</v>
      </c>
      <c r="E23" s="72" t="str">
        <f>IFERROR(IF(VLOOKUP(D23,Data!$B$6:$D$65,3,FALSE)=0,"",VLOOKUP(D23,Data!$B$6:$D$65,3,FALSE)),"")</f>
        <v>If the requested ESG funding is not awarded, can the entity still implement the  expected program with the remaining budget?</v>
      </c>
      <c r="F23" s="43"/>
      <c r="G23" s="42">
        <f>IFERROR(IF(VLOOKUP(D23,Data!$B$6:$F$65,5,FALSE)=0,"",VLOOKUP(D23,Data!$B$6:$F$65,5,FALSE)),"")</f>
        <v>10</v>
      </c>
      <c r="H23" s="42" t="str">
        <f>IF(SUMPRODUCT((Data!$A$6:$A$65=D23)*(Data!$D$6:$D$65=F23),Data!$E$6:$E$65)=0,IF(F23="","",SUMPRODUCT((Data!$A$6:$A$65=D23)*(Data!$D$6:$D$65=F23)*Data!$E$6:$E$65)),SUMPRODUCT((Data!$A$6:$A$65=D23)*(Data!$D$6:$D$65=F23),Data!$E$6:$E$65))</f>
        <v/>
      </c>
    </row>
    <row r="24" spans="3:29" ht="23.25" thickBot="1" x14ac:dyDescent="0.25">
      <c r="C24" s="121"/>
      <c r="D24" s="67">
        <f t="shared" si="0"/>
        <v>15</v>
      </c>
      <c r="E24" s="21" t="str">
        <f>IFERROR(IF(VLOOKUP(D24,Data!$B$6:$D$65,3,FALSE)=0,"",VLOOKUP(D24,Data!$B$6:$D$65,3,FALSE)),"")</f>
        <v>What percent of the dollar for dollar match is cash or equivalent?</v>
      </c>
      <c r="F24" s="41"/>
      <c r="G24" s="33">
        <f>IFERROR(IF(VLOOKUP(D24,Data!$B$6:$F$65,5,FALSE)=0,"",VLOOKUP(D24,Data!$B$6:$F$65,5,FALSE)),"")</f>
        <v>10</v>
      </c>
      <c r="H24" s="33" t="str">
        <f>IF(SUMPRODUCT((Data!$A$6:$A$65=D24)*(Data!$D$6:$D$65=F24),Data!$E$6:$E$65)=0,IF(F24="","",SUMPRODUCT((Data!$A$6:$A$65=D24)*(Data!$D$6:$D$65=F24)*Data!$E$6:$E$65)),SUMPRODUCT((Data!$A$6:$A$65=D24)*(Data!$D$6:$D$65=F24),Data!$E$6:$E$65))</f>
        <v/>
      </c>
    </row>
    <row r="25" spans="3:29" ht="7.9" customHeight="1" x14ac:dyDescent="0.2">
      <c r="C25" s="52"/>
      <c r="D25" s="52"/>
      <c r="E25" s="53"/>
      <c r="F25" s="54"/>
      <c r="G25" s="52"/>
      <c r="H25" s="52"/>
    </row>
    <row r="26" spans="3:29" ht="33.75" customHeight="1" thickBot="1" x14ac:dyDescent="0.25">
      <c r="C26" s="52"/>
      <c r="D26" s="52"/>
      <c r="E26" s="53"/>
      <c r="F26" s="55" t="s">
        <v>9</v>
      </c>
      <c r="G26" s="52">
        <f>SUM(G10:G24)</f>
        <v>120</v>
      </c>
      <c r="H26" s="52">
        <f>SUM(H10:H24)</f>
        <v>0</v>
      </c>
      <c r="I26" s="12"/>
      <c r="J26" s="1"/>
      <c r="K26" s="1"/>
      <c r="L26" s="1"/>
      <c r="M26" s="1"/>
      <c r="N26" s="1"/>
      <c r="O26" s="1"/>
      <c r="P26" s="1"/>
      <c r="Q26" s="12"/>
      <c r="R26" s="12"/>
      <c r="S26" s="12"/>
      <c r="T26" s="12"/>
      <c r="U26" s="12"/>
      <c r="V26" s="12"/>
      <c r="W26" s="12"/>
      <c r="X26" s="12"/>
      <c r="Y26" s="12"/>
      <c r="Z26" s="12"/>
      <c r="AA26" s="12"/>
      <c r="AB26" s="12"/>
      <c r="AC26" s="13"/>
    </row>
    <row r="27" spans="3:29" ht="24.75" customHeight="1" thickBot="1" x14ac:dyDescent="0.25">
      <c r="C27" s="52"/>
      <c r="D27" s="52"/>
      <c r="E27" s="53"/>
      <c r="F27" s="56" t="s">
        <v>66</v>
      </c>
      <c r="G27" s="117">
        <f>H26/G26</f>
        <v>0</v>
      </c>
      <c r="H27" s="118"/>
      <c r="I27" s="12"/>
      <c r="J27" s="1"/>
      <c r="K27" s="1"/>
      <c r="L27" s="1"/>
      <c r="M27" s="1"/>
      <c r="N27" s="1"/>
      <c r="O27" s="1"/>
      <c r="P27" s="1"/>
      <c r="Q27" s="12"/>
      <c r="R27" s="12"/>
      <c r="S27" s="12"/>
      <c r="T27" s="12"/>
      <c r="U27" s="12"/>
      <c r="V27" s="12"/>
      <c r="W27" s="12"/>
      <c r="X27" s="12"/>
      <c r="Y27" s="12"/>
      <c r="Z27" s="12"/>
      <c r="AA27" s="12"/>
      <c r="AB27" s="12"/>
      <c r="AC27" s="13"/>
    </row>
    <row r="28" spans="3:29" ht="38.450000000000003" customHeight="1" x14ac:dyDescent="0.2">
      <c r="C28" s="133" t="s">
        <v>10</v>
      </c>
      <c r="D28" s="133"/>
      <c r="E28" s="133"/>
      <c r="F28" s="133"/>
      <c r="G28" s="133"/>
      <c r="H28" s="133"/>
      <c r="I28" s="1"/>
      <c r="J28" s="1"/>
      <c r="K28" s="1"/>
      <c r="L28" s="1"/>
      <c r="M28" s="1"/>
      <c r="N28" s="1"/>
      <c r="O28" s="1"/>
      <c r="P28" s="1"/>
      <c r="Q28" s="1"/>
      <c r="R28" s="1"/>
      <c r="S28" s="1"/>
      <c r="T28" s="1"/>
      <c r="U28" s="1"/>
      <c r="V28" s="1"/>
      <c r="W28" s="1"/>
      <c r="X28" s="1"/>
      <c r="Y28" s="1"/>
      <c r="Z28" s="1"/>
      <c r="AA28" s="1"/>
      <c r="AB28" s="1"/>
      <c r="AC28" s="13"/>
    </row>
    <row r="29" spans="3:29" ht="39" customHeight="1" x14ac:dyDescent="0.2">
      <c r="C29" s="127" t="s">
        <v>11</v>
      </c>
      <c r="D29" s="127"/>
      <c r="E29" s="127"/>
      <c r="F29" s="127"/>
      <c r="G29" s="127"/>
      <c r="H29" s="127"/>
      <c r="I29" s="1"/>
      <c r="J29" s="1"/>
      <c r="K29" s="1"/>
      <c r="L29" s="1"/>
      <c r="M29" s="1"/>
      <c r="N29" s="1"/>
      <c r="O29" s="1"/>
      <c r="P29" s="1"/>
      <c r="Q29" s="1"/>
      <c r="R29" s="1"/>
      <c r="S29" s="1"/>
      <c r="T29" s="1"/>
      <c r="U29" s="1"/>
      <c r="V29" s="1"/>
      <c r="W29" s="1"/>
      <c r="X29" s="1"/>
      <c r="Y29" s="1"/>
      <c r="Z29" s="1"/>
      <c r="AA29" s="1"/>
      <c r="AB29" s="1"/>
      <c r="AC29" s="13"/>
    </row>
    <row r="30" spans="3:29" x14ac:dyDescent="0.2">
      <c r="C30" s="127" t="s">
        <v>12</v>
      </c>
      <c r="D30" s="127"/>
      <c r="E30" s="127"/>
      <c r="F30" s="127"/>
      <c r="G30" s="127"/>
      <c r="H30" s="127"/>
      <c r="I30" s="1"/>
      <c r="J30" s="1"/>
      <c r="K30" s="1"/>
      <c r="L30" s="1"/>
      <c r="M30" s="1"/>
      <c r="N30" s="1"/>
      <c r="O30" s="1"/>
      <c r="P30" s="1"/>
      <c r="Q30" s="1"/>
      <c r="R30" s="1"/>
      <c r="S30" s="1"/>
      <c r="T30" s="1"/>
      <c r="U30" s="1"/>
      <c r="V30" s="1"/>
      <c r="W30" s="1"/>
      <c r="X30" s="1"/>
      <c r="Y30" s="1"/>
      <c r="Z30" s="1"/>
      <c r="AA30" s="1"/>
      <c r="AB30" s="1"/>
      <c r="AC30" s="13"/>
    </row>
    <row r="31" spans="3:29" x14ac:dyDescent="0.2">
      <c r="C31" s="127"/>
      <c r="D31" s="127"/>
      <c r="E31" s="127"/>
      <c r="F31" s="127"/>
      <c r="G31" s="127"/>
      <c r="H31" s="127"/>
      <c r="I31" s="1"/>
      <c r="J31" s="14"/>
      <c r="K31" s="14"/>
      <c r="L31" s="14"/>
      <c r="M31" s="14"/>
      <c r="N31" s="14"/>
      <c r="O31" s="14"/>
      <c r="P31" s="14"/>
      <c r="Q31" s="1"/>
      <c r="R31" s="1"/>
      <c r="S31" s="1"/>
      <c r="T31" s="1"/>
      <c r="U31" s="1"/>
      <c r="V31" s="1"/>
      <c r="W31" s="1"/>
      <c r="X31" s="1"/>
      <c r="Y31" s="1"/>
      <c r="Z31" s="1"/>
      <c r="AA31" s="1"/>
      <c r="AC31" s="13"/>
    </row>
    <row r="32" spans="3:29" ht="41.25" customHeight="1" x14ac:dyDescent="0.2">
      <c r="C32" s="14" t="s">
        <v>13</v>
      </c>
      <c r="D32" s="125"/>
      <c r="E32" s="125"/>
      <c r="F32" s="16" t="s">
        <v>14</v>
      </c>
      <c r="G32" s="126"/>
      <c r="H32" s="126"/>
      <c r="I32" s="14"/>
      <c r="Q32" s="14"/>
      <c r="R32" s="15"/>
      <c r="S32" s="15"/>
      <c r="T32" s="15"/>
      <c r="U32" s="14"/>
      <c r="V32" s="14"/>
      <c r="W32" s="14"/>
      <c r="X32" s="14"/>
      <c r="Y32" s="14"/>
      <c r="Z32" s="14"/>
      <c r="AA32" s="14"/>
      <c r="AB32" s="14"/>
      <c r="AC32" s="13"/>
    </row>
    <row r="33" spans="2:8" ht="28.5" customHeight="1" x14ac:dyDescent="0.2">
      <c r="C33" s="17"/>
      <c r="D33" s="17"/>
      <c r="E33" s="17"/>
      <c r="F33" s="17"/>
      <c r="G33" s="17"/>
      <c r="H33" s="17"/>
    </row>
    <row r="36" spans="2:8" x14ac:dyDescent="0.2">
      <c r="B36" s="17"/>
      <c r="H36" s="11" t="s">
        <v>15</v>
      </c>
    </row>
  </sheetData>
  <sheetProtection password="8541" sheet="1" objects="1" scenarios="1"/>
  <mergeCells count="22">
    <mergeCell ref="D32:E32"/>
    <mergeCell ref="G32:H32"/>
    <mergeCell ref="C29:H29"/>
    <mergeCell ref="C4:H5"/>
    <mergeCell ref="D6:E6"/>
    <mergeCell ref="D7:E7"/>
    <mergeCell ref="C9:D9"/>
    <mergeCell ref="C28:H28"/>
    <mergeCell ref="C22:C24"/>
    <mergeCell ref="C30:H31"/>
    <mergeCell ref="C16:C17"/>
    <mergeCell ref="C18:C21"/>
    <mergeCell ref="G27:H27"/>
    <mergeCell ref="J11:P11"/>
    <mergeCell ref="C10:C11"/>
    <mergeCell ref="C12:C15"/>
    <mergeCell ref="F2:H2"/>
    <mergeCell ref="J4:P4"/>
    <mergeCell ref="J5:P5"/>
    <mergeCell ref="J6:P7"/>
    <mergeCell ref="J8:P9"/>
    <mergeCell ref="J10:P10"/>
  </mergeCells>
  <conditionalFormatting sqref="F27:G27">
    <cfRule type="expression" dxfId="11" priority="1">
      <formula>AND($G$27&lt;=75%,$G$27&lt;&gt;0)</formula>
    </cfRule>
  </conditionalFormatting>
  <dataValidations count="15">
    <dataValidation type="list" allowBlank="1" showInputMessage="1" showErrorMessage="1" sqref="F13" xr:uid="{1DC39627-FEEA-4206-9BC9-C53E0D5F8096}">
      <formula1>Prob_4</formula1>
    </dataValidation>
    <dataValidation type="list" allowBlank="1" showInputMessage="1" showErrorMessage="1" sqref="F14" xr:uid="{4C7EA2E2-9AFB-4941-8245-EBF85DAAF30E}">
      <formula1>Prob_5</formula1>
    </dataValidation>
    <dataValidation type="list" allowBlank="1" showInputMessage="1" showErrorMessage="1" sqref="F15" xr:uid="{CA488B33-0FE8-4C4A-B2B8-CC7DEF0AE6F0}">
      <formula1>Prob_6</formula1>
    </dataValidation>
    <dataValidation type="list" allowBlank="1" showInputMessage="1" showErrorMessage="1" sqref="F16" xr:uid="{6958A01D-FC1D-410B-A662-8C77A378B160}">
      <formula1>Part_7</formula1>
    </dataValidation>
    <dataValidation type="list" allowBlank="1" showInputMessage="1" showErrorMessage="1" sqref="F17" xr:uid="{DFC6F534-18F2-4DB5-960B-108AE3D17183}">
      <formula1>Part_8</formula1>
    </dataValidation>
    <dataValidation type="list" allowBlank="1" showInputMessage="1" showErrorMessage="1" sqref="F22" xr:uid="{75050477-A6DD-4502-90A4-9BDE7B9FD68F}">
      <formula1>Fin_13</formula1>
    </dataValidation>
    <dataValidation type="list" allowBlank="1" showInputMessage="1" showErrorMessage="1" sqref="F24" xr:uid="{2499838E-C149-47B5-A62F-2C298469804D}">
      <formula1>Fin_15</formula1>
    </dataValidation>
    <dataValidation type="list" allowBlank="1" showInputMessage="1" showErrorMessage="1" sqref="F12" xr:uid="{7244B5BA-B1E7-4B69-B703-613EF3F8E9F3}">
      <formula1>Prob_3</formula1>
    </dataValidation>
    <dataValidation type="list" allowBlank="1" showInputMessage="1" showErrorMessage="1" sqref="F10" xr:uid="{87CFB8A8-7A58-41E7-8CBC-8C89F0EDB8D7}">
      <formula1>Cap_1</formula1>
    </dataValidation>
    <dataValidation type="list" allowBlank="1" showInputMessage="1" showErrorMessage="1" sqref="F11" xr:uid="{53ECB49E-0BD3-4251-B68D-2189577E004D}">
      <formula1>Cap_2</formula1>
    </dataValidation>
    <dataValidation type="list" allowBlank="1" showInputMessage="1" showErrorMessage="1" sqref="F18" xr:uid="{4CC32D50-E5D5-4FC9-9ABB-91C536D5CDCA}">
      <formula1>ProEva_9</formula1>
    </dataValidation>
    <dataValidation type="list" allowBlank="1" showInputMessage="1" showErrorMessage="1" sqref="F19" xr:uid="{6A83B637-56E9-49FE-B94E-CF8E7FF45058}">
      <formula1>ProEva_10</formula1>
    </dataValidation>
    <dataValidation type="list" allowBlank="1" showInputMessage="1" showErrorMessage="1" sqref="F20" xr:uid="{F2053AA7-D397-4908-AA0F-0B61360B96D4}">
      <formula1>ProEva_11</formula1>
    </dataValidation>
    <dataValidation type="list" allowBlank="1" showInputMessage="1" showErrorMessage="1" sqref="F21" xr:uid="{0A463DD8-AF45-4530-8BD8-52B3B0D5E68A}">
      <formula1>ProEva_12</formula1>
    </dataValidation>
    <dataValidation type="list" allowBlank="1" showInputMessage="1" showErrorMessage="1" sqref="F23" xr:uid="{6A18C20F-1ADB-4DC5-8DEC-895875A43DCA}">
      <formula1>Fin_14</formula1>
    </dataValidation>
  </dataValidations>
  <printOptions horizontalCentered="1"/>
  <pageMargins left="0.5" right="0.5" top="0.75" bottom="0.75" header="0.3" footer="0.3"/>
  <pageSetup fitToWidth="0" orientation="portrait" horizontalDpi="1200" verticalDpi="1200" r:id="rId1"/>
  <headerFooter>
    <oddHeader>&amp;R&amp;"-,Italic"&amp;9Attachment B</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48" id="{21E55959-D788-4E62-977D-ED1FDF4F6BC7}">
            <xm:f>VLOOKUP(#REF!,Data!#REF!,3,FALSE)=Data!#REF!</xm:f>
            <x14:dxf>
              <fill>
                <patternFill>
                  <bgColor rgb="FFFF0000"/>
                </patternFill>
              </fill>
            </x14:dxf>
          </x14:cfRule>
          <x14:cfRule type="expression" priority="49" id="{2A15E841-365F-4F3E-8157-11C3D3626A4B}">
            <xm:f>VLOOKUP(#REF!,Data!#REF!,3,FALSE)=Data!#REF!</xm:f>
            <x14:dxf>
              <fill>
                <patternFill>
                  <bgColor rgb="FFFF0000"/>
                </patternFill>
              </fill>
            </x14:dxf>
          </x14:cfRule>
          <x14:cfRule type="expression" priority="50" id="{424DBA87-548F-448F-9210-BB2D78A60070}">
            <xm:f>VLOOKUP(#REF!,Data!#REF!,3,FALSE)=Data!#REF!</xm:f>
            <x14:dxf>
              <fill>
                <patternFill>
                  <bgColor rgb="FFFF0000"/>
                </patternFill>
              </fill>
            </x14:dxf>
          </x14:cfRule>
          <x14:cfRule type="expression" priority="51" id="{AFBDA162-5EA3-4B56-84F8-FF702CC740AF}">
            <xm:f>VLOOKUP(#REF!,Data!#REF!,3,FALSE)=Data!#REF!</xm:f>
            <x14:dxf>
              <fill>
                <patternFill>
                  <bgColor rgb="FFFF0000"/>
                </patternFill>
              </fill>
            </x14:dxf>
          </x14:cfRule>
          <x14:cfRule type="expression" priority="52" id="{81BD4055-525F-4865-87DB-02424A55CF69}">
            <xm:f>VLOOKUP(#REF!,Data!#REF!,3,FALSE)=Data!#REF!</xm:f>
            <x14:dxf>
              <fill>
                <patternFill>
                  <bgColor rgb="FFFFC000"/>
                </patternFill>
              </fill>
            </x14:dxf>
          </x14:cfRule>
          <x14:cfRule type="expression" priority="53" id="{5D49D783-B4FB-46B9-A79F-52F7BD2A6CAA}">
            <xm:f>VLOOKUP(#REF!,Data!#REF!,3,FALSE)=Data!#REF!</xm:f>
            <x14:dxf>
              <fill>
                <patternFill>
                  <bgColor rgb="FF92D050"/>
                </patternFill>
              </fill>
            </x14:dxf>
          </x14:cfRule>
          <x14:cfRule type="expression" priority="54" id="{E3CF1E86-0D03-4A28-91F0-AAFC7B11A13F}">
            <xm:f>VLOOKUP(#REF!,Data!#REF!,3,FALSE)=Data!#REF!</xm:f>
            <x14:dxf>
              <fill>
                <patternFill>
                  <bgColor rgb="FF92D050"/>
                </patternFill>
              </fill>
            </x14:dxf>
          </x14:cfRule>
          <x14:cfRule type="expression" priority="55" id="{6058FDAE-52E7-41DF-BA1E-F256C1712BE0}">
            <xm:f>VLOOKUP(#REF!,Data!#REF!,3,FALSE)=Data!#REF!</xm:f>
            <x14:dxf>
              <fill>
                <patternFill>
                  <bgColor rgb="FF92D050"/>
                </patternFill>
              </fill>
            </x14:dxf>
          </x14:cfRule>
          <x14:cfRule type="expression" priority="56" id="{825CCCDF-AA00-4CCD-9503-A097E874A0CF}">
            <xm:f>VLOOKUP(#REF!,Data!#REF!,3,FALSE)=Data!#REF!</xm:f>
            <x14:dxf>
              <fill>
                <patternFill>
                  <bgColor rgb="FF92D050"/>
                </patternFill>
              </fill>
            </x14:dxf>
          </x14:cfRule>
          <x14:cfRule type="expression" priority="57" id="{D4D8F656-7980-40E3-8DD5-2420C3FE7D32}">
            <xm:f>VLOOKUP(#REF!,Data!#REF!,3,FALSE)=Data!#REF!</xm:f>
            <x14:dxf>
              <fill>
                <patternFill>
                  <bgColor rgb="FF92D050"/>
                </patternFill>
              </fill>
            </x14:dxf>
          </x14:cfRule>
          <x14:cfRule type="expression" priority="58" id="{C409C8A4-87D8-4316-91B8-A66D3EF93812}">
            <xm:f>VLOOKUP(#REF!,Data!#REF!,3,FALSE)=Data!#REF!</xm:f>
            <x14:dxf>
              <fill>
                <patternFill>
                  <bgColor rgb="FF92D050"/>
                </patternFill>
              </fill>
            </x14:dxf>
          </x14:cfRule>
          <xm:sqref>F7:G7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A8F7-D6B6-4CC1-9794-DAA34DDB7E82}">
  <sheetPr>
    <pageSetUpPr fitToPage="1"/>
  </sheetPr>
  <dimension ref="A4:H67"/>
  <sheetViews>
    <sheetView topLeftCell="A13" zoomScaleNormal="100" workbookViewId="0">
      <selection activeCell="A13" sqref="A1:XFD1048576"/>
    </sheetView>
  </sheetViews>
  <sheetFormatPr defaultRowHeight="15" x14ac:dyDescent="0.25"/>
  <cols>
    <col min="1" max="1" width="9.140625" style="73"/>
    <col min="2" max="2" width="8.85546875" style="74"/>
    <col min="3" max="3" width="14.140625" style="73" customWidth="1"/>
    <col min="4" max="4" width="80.28515625" style="73" bestFit="1" customWidth="1"/>
    <col min="5" max="5" width="14.5703125" style="116" customWidth="1"/>
    <col min="6" max="6" width="12.140625" style="73" customWidth="1"/>
    <col min="7" max="7" width="8.85546875" style="76"/>
    <col min="8" max="8" width="31.7109375" style="73" customWidth="1"/>
    <col min="9" max="16384" width="9.140625" style="73"/>
  </cols>
  <sheetData>
    <row r="4" spans="1:8" ht="15.75" thickBot="1" x14ac:dyDescent="0.3">
      <c r="E4" s="75"/>
    </row>
    <row r="5" spans="1:8" ht="60.75" thickBot="1" x14ac:dyDescent="0.3">
      <c r="A5" s="77"/>
      <c r="B5" s="77" t="s">
        <v>16</v>
      </c>
      <c r="C5" s="77" t="s">
        <v>17</v>
      </c>
      <c r="D5" s="77" t="s">
        <v>55</v>
      </c>
      <c r="E5" s="78" t="s">
        <v>18</v>
      </c>
      <c r="F5" s="79" t="s">
        <v>19</v>
      </c>
      <c r="G5" s="79" t="s">
        <v>20</v>
      </c>
    </row>
    <row r="6" spans="1:8" ht="45.75" thickBot="1" x14ac:dyDescent="0.3">
      <c r="A6" s="80">
        <v>1</v>
      </c>
      <c r="B6" s="80">
        <v>1</v>
      </c>
      <c r="C6" s="81" t="s">
        <v>21</v>
      </c>
      <c r="D6" s="82" t="s">
        <v>22</v>
      </c>
      <c r="E6" s="83"/>
      <c r="F6" s="84">
        <v>15</v>
      </c>
      <c r="G6" s="84">
        <f>SUM(F6:F13)</f>
        <v>30</v>
      </c>
      <c r="H6" s="85"/>
    </row>
    <row r="7" spans="1:8" ht="15.75" thickBot="1" x14ac:dyDescent="0.3">
      <c r="A7" s="80">
        <v>1</v>
      </c>
      <c r="B7" s="80"/>
      <c r="C7" s="81"/>
      <c r="D7" s="86" t="s">
        <v>23</v>
      </c>
      <c r="E7" s="87">
        <v>15</v>
      </c>
      <c r="F7" s="88"/>
      <c r="G7" s="89"/>
      <c r="H7" s="85"/>
    </row>
    <row r="8" spans="1:8" ht="15.75" thickBot="1" x14ac:dyDescent="0.3">
      <c r="A8" s="80">
        <v>1</v>
      </c>
      <c r="B8" s="80"/>
      <c r="C8" s="81"/>
      <c r="D8" s="86" t="s">
        <v>24</v>
      </c>
      <c r="E8" s="87">
        <v>10</v>
      </c>
      <c r="F8" s="88"/>
      <c r="G8" s="89"/>
      <c r="H8" s="85"/>
    </row>
    <row r="9" spans="1:8" ht="15.75" thickBot="1" x14ac:dyDescent="0.3">
      <c r="A9" s="80">
        <v>1</v>
      </c>
      <c r="B9" s="80"/>
      <c r="C9" s="81"/>
      <c r="D9" s="86" t="s">
        <v>25</v>
      </c>
      <c r="E9" s="87">
        <v>0</v>
      </c>
      <c r="F9" s="88"/>
      <c r="G9" s="89"/>
      <c r="H9" s="85"/>
    </row>
    <row r="10" spans="1:8" ht="15.75" thickBot="1" x14ac:dyDescent="0.3">
      <c r="A10" s="80">
        <f>A6+1</f>
        <v>2</v>
      </c>
      <c r="B10" s="80">
        <f>B6+1</f>
        <v>2</v>
      </c>
      <c r="C10" s="81"/>
      <c r="D10" s="90" t="s">
        <v>53</v>
      </c>
      <c r="E10" s="87"/>
      <c r="F10" s="84">
        <v>15</v>
      </c>
      <c r="G10" s="89"/>
      <c r="H10" s="85"/>
    </row>
    <row r="11" spans="1:8" ht="15.75" thickBot="1" x14ac:dyDescent="0.3">
      <c r="A11" s="80">
        <f>A7+1</f>
        <v>2</v>
      </c>
      <c r="B11" s="80"/>
      <c r="C11" s="81"/>
      <c r="D11" s="86" t="s">
        <v>26</v>
      </c>
      <c r="E11" s="87">
        <v>20</v>
      </c>
      <c r="F11" s="91"/>
      <c r="G11" s="89"/>
      <c r="H11" s="85"/>
    </row>
    <row r="12" spans="1:8" ht="15.75" thickBot="1" x14ac:dyDescent="0.3">
      <c r="A12" s="80">
        <f>A8+1</f>
        <v>2</v>
      </c>
      <c r="B12" s="80"/>
      <c r="C12" s="81"/>
      <c r="D12" s="86" t="s">
        <v>27</v>
      </c>
      <c r="E12" s="87">
        <v>0</v>
      </c>
      <c r="F12" s="91"/>
      <c r="G12" s="89"/>
      <c r="H12" s="85"/>
    </row>
    <row r="13" spans="1:8" ht="15.75" thickBot="1" x14ac:dyDescent="0.3">
      <c r="A13" s="80">
        <f>A9+1</f>
        <v>2</v>
      </c>
      <c r="B13" s="80"/>
      <c r="C13" s="81"/>
      <c r="D13" s="86"/>
      <c r="E13" s="87">
        <v>0</v>
      </c>
      <c r="F13" s="91"/>
      <c r="G13" s="89"/>
      <c r="H13" s="85"/>
    </row>
    <row r="14" spans="1:8" ht="45.75" thickBot="1" x14ac:dyDescent="0.3">
      <c r="A14" s="80">
        <f>A10+1</f>
        <v>3</v>
      </c>
      <c r="B14" s="80">
        <f>B10+1</f>
        <v>3</v>
      </c>
      <c r="C14" s="81" t="s">
        <v>28</v>
      </c>
      <c r="D14" s="90" t="s">
        <v>29</v>
      </c>
      <c r="E14" s="92"/>
      <c r="F14" s="77">
        <v>10</v>
      </c>
      <c r="G14" s="77">
        <f>SUM(F14:F29)</f>
        <v>27</v>
      </c>
    </row>
    <row r="15" spans="1:8" ht="15.75" thickBot="1" x14ac:dyDescent="0.3">
      <c r="A15" s="80">
        <f t="shared" ref="A15:A17" si="0">A11+1</f>
        <v>3</v>
      </c>
      <c r="B15" s="80"/>
      <c r="C15" s="81"/>
      <c r="D15" s="93" t="s">
        <v>30</v>
      </c>
      <c r="E15" s="94">
        <v>10</v>
      </c>
      <c r="F15" s="95"/>
      <c r="G15" s="96"/>
    </row>
    <row r="16" spans="1:8" ht="15.75" thickBot="1" x14ac:dyDescent="0.3">
      <c r="A16" s="80">
        <f t="shared" si="0"/>
        <v>3</v>
      </c>
      <c r="B16" s="80"/>
      <c r="C16" s="81"/>
      <c r="D16" s="93" t="s">
        <v>31</v>
      </c>
      <c r="E16" s="94">
        <v>0</v>
      </c>
      <c r="F16" s="95"/>
      <c r="G16" s="96"/>
    </row>
    <row r="17" spans="1:7" ht="15.75" thickBot="1" x14ac:dyDescent="0.3">
      <c r="A17" s="80">
        <f t="shared" si="0"/>
        <v>3</v>
      </c>
      <c r="B17" s="80"/>
      <c r="C17" s="81"/>
      <c r="D17" s="93"/>
      <c r="E17" s="94">
        <v>0</v>
      </c>
      <c r="F17" s="95"/>
      <c r="G17" s="97"/>
    </row>
    <row r="18" spans="1:7" ht="45.75" thickBot="1" x14ac:dyDescent="0.3">
      <c r="A18" s="80">
        <f t="shared" ref="A18:A37" si="1">A14+1</f>
        <v>4</v>
      </c>
      <c r="B18" s="80">
        <f>B14+1</f>
        <v>4</v>
      </c>
      <c r="C18" s="81"/>
      <c r="D18" s="90" t="s">
        <v>32</v>
      </c>
      <c r="E18" s="98"/>
      <c r="F18" s="77">
        <v>8</v>
      </c>
      <c r="G18" s="97"/>
    </row>
    <row r="19" spans="1:7" ht="15.75" thickBot="1" x14ac:dyDescent="0.3">
      <c r="A19" s="80">
        <f t="shared" si="1"/>
        <v>4</v>
      </c>
      <c r="B19" s="80"/>
      <c r="C19" s="81"/>
      <c r="D19" s="93" t="s">
        <v>33</v>
      </c>
      <c r="E19" s="94">
        <v>8</v>
      </c>
      <c r="F19" s="95"/>
      <c r="G19" s="97"/>
    </row>
    <row r="20" spans="1:7" ht="15.75" thickBot="1" x14ac:dyDescent="0.3">
      <c r="A20" s="80">
        <f t="shared" si="1"/>
        <v>4</v>
      </c>
      <c r="B20" s="80"/>
      <c r="C20" s="81"/>
      <c r="D20" s="93" t="s">
        <v>34</v>
      </c>
      <c r="E20" s="94">
        <v>4</v>
      </c>
      <c r="F20" s="95"/>
      <c r="G20" s="97"/>
    </row>
    <row r="21" spans="1:7" ht="15.75" thickBot="1" x14ac:dyDescent="0.3">
      <c r="A21" s="80">
        <f t="shared" si="1"/>
        <v>4</v>
      </c>
      <c r="B21" s="80"/>
      <c r="C21" s="81"/>
      <c r="D21" s="93" t="s">
        <v>31</v>
      </c>
      <c r="E21" s="94">
        <v>0</v>
      </c>
      <c r="F21" s="95"/>
      <c r="G21" s="97"/>
    </row>
    <row r="22" spans="1:7" ht="60.75" thickBot="1" x14ac:dyDescent="0.3">
      <c r="A22" s="80">
        <f t="shared" si="1"/>
        <v>5</v>
      </c>
      <c r="B22" s="80">
        <f>B18+1</f>
        <v>5</v>
      </c>
      <c r="C22" s="81"/>
      <c r="D22" s="99" t="s">
        <v>35</v>
      </c>
      <c r="E22" s="98"/>
      <c r="F22" s="77">
        <v>4</v>
      </c>
      <c r="G22" s="97"/>
    </row>
    <row r="23" spans="1:7" ht="15.75" thickBot="1" x14ac:dyDescent="0.3">
      <c r="A23" s="80">
        <f t="shared" si="1"/>
        <v>5</v>
      </c>
      <c r="B23" s="80"/>
      <c r="C23" s="100"/>
      <c r="D23" s="93" t="s">
        <v>33</v>
      </c>
      <c r="E23" s="94">
        <v>4</v>
      </c>
      <c r="F23" s="101"/>
      <c r="G23" s="97"/>
    </row>
    <row r="24" spans="1:7" ht="15.75" thickBot="1" x14ac:dyDescent="0.3">
      <c r="A24" s="80">
        <f t="shared" si="1"/>
        <v>5</v>
      </c>
      <c r="B24" s="80"/>
      <c r="C24" s="100"/>
      <c r="D24" s="93" t="s">
        <v>34</v>
      </c>
      <c r="E24" s="94">
        <v>2</v>
      </c>
      <c r="F24" s="101"/>
      <c r="G24" s="97"/>
    </row>
    <row r="25" spans="1:7" ht="15.75" thickBot="1" x14ac:dyDescent="0.3">
      <c r="A25" s="80">
        <f t="shared" si="1"/>
        <v>5</v>
      </c>
      <c r="B25" s="80"/>
      <c r="C25" s="100"/>
      <c r="D25" s="93" t="s">
        <v>31</v>
      </c>
      <c r="E25" s="94">
        <v>0</v>
      </c>
      <c r="F25" s="101"/>
      <c r="G25" s="97"/>
    </row>
    <row r="26" spans="1:7" ht="15.75" thickBot="1" x14ac:dyDescent="0.3">
      <c r="A26" s="80">
        <f>A22+1</f>
        <v>6</v>
      </c>
      <c r="B26" s="80">
        <f>B22+1</f>
        <v>6</v>
      </c>
      <c r="C26" s="100"/>
      <c r="D26" s="90" t="s">
        <v>49</v>
      </c>
      <c r="E26" s="94"/>
      <c r="F26" s="102">
        <v>5</v>
      </c>
      <c r="G26" s="97"/>
    </row>
    <row r="27" spans="1:7" ht="15.75" thickBot="1" x14ac:dyDescent="0.3">
      <c r="A27" s="80">
        <f t="shared" ref="A27:A33" si="2">A23+1</f>
        <v>6</v>
      </c>
      <c r="B27" s="80"/>
      <c r="C27" s="100"/>
      <c r="D27" s="93" t="s">
        <v>26</v>
      </c>
      <c r="E27" s="94">
        <v>5</v>
      </c>
      <c r="F27" s="102"/>
      <c r="G27" s="97"/>
    </row>
    <row r="28" spans="1:7" ht="15.75" thickBot="1" x14ac:dyDescent="0.3">
      <c r="A28" s="80">
        <f t="shared" si="2"/>
        <v>6</v>
      </c>
      <c r="B28" s="80"/>
      <c r="C28" s="100"/>
      <c r="D28" s="93" t="s">
        <v>27</v>
      </c>
      <c r="E28" s="94">
        <v>0</v>
      </c>
      <c r="F28" s="102"/>
      <c r="G28" s="97"/>
    </row>
    <row r="29" spans="1:7" ht="15.75" thickBot="1" x14ac:dyDescent="0.3">
      <c r="A29" s="80">
        <f t="shared" si="2"/>
        <v>6</v>
      </c>
      <c r="B29" s="80"/>
      <c r="C29" s="100"/>
      <c r="D29" s="93"/>
      <c r="E29" s="94">
        <v>0</v>
      </c>
      <c r="F29" s="102"/>
      <c r="G29" s="97"/>
    </row>
    <row r="30" spans="1:7" ht="75.75" thickBot="1" x14ac:dyDescent="0.3">
      <c r="A30" s="80">
        <f t="shared" si="2"/>
        <v>7</v>
      </c>
      <c r="B30" s="80">
        <f>B26+1</f>
        <v>7</v>
      </c>
      <c r="C30" s="103" t="s">
        <v>36</v>
      </c>
      <c r="D30" s="90" t="s">
        <v>37</v>
      </c>
      <c r="E30" s="104"/>
      <c r="F30" s="84">
        <v>5</v>
      </c>
      <c r="G30" s="84">
        <f>SUM(F30:F37)</f>
        <v>8</v>
      </c>
    </row>
    <row r="31" spans="1:7" ht="15.75" thickBot="1" x14ac:dyDescent="0.3">
      <c r="A31" s="80">
        <f t="shared" si="2"/>
        <v>7</v>
      </c>
      <c r="B31" s="80"/>
      <c r="C31" s="103"/>
      <c r="D31" s="105" t="s">
        <v>26</v>
      </c>
      <c r="E31" s="87">
        <v>5</v>
      </c>
      <c r="F31" s="91"/>
      <c r="G31" s="106"/>
    </row>
    <row r="32" spans="1:7" ht="15.75" thickBot="1" x14ac:dyDescent="0.3">
      <c r="A32" s="80">
        <f t="shared" si="2"/>
        <v>7</v>
      </c>
      <c r="B32" s="80"/>
      <c r="C32" s="103"/>
      <c r="D32" s="105" t="s">
        <v>27</v>
      </c>
      <c r="E32" s="87">
        <v>0</v>
      </c>
      <c r="F32" s="91"/>
      <c r="G32" s="106"/>
    </row>
    <row r="33" spans="1:7" ht="15.75" thickBot="1" x14ac:dyDescent="0.3">
      <c r="A33" s="80">
        <f t="shared" si="2"/>
        <v>7</v>
      </c>
      <c r="B33" s="80"/>
      <c r="C33" s="103"/>
      <c r="D33" s="105"/>
      <c r="E33" s="87">
        <v>0</v>
      </c>
      <c r="F33" s="91"/>
      <c r="G33" s="106"/>
    </row>
    <row r="34" spans="1:7" ht="30.75" thickBot="1" x14ac:dyDescent="0.3">
      <c r="A34" s="80">
        <f t="shared" si="1"/>
        <v>8</v>
      </c>
      <c r="B34" s="80">
        <f>B30+1</f>
        <v>8</v>
      </c>
      <c r="C34" s="103"/>
      <c r="D34" s="90" t="s">
        <v>52</v>
      </c>
      <c r="E34" s="107"/>
      <c r="F34" s="108">
        <v>3</v>
      </c>
      <c r="G34" s="106"/>
    </row>
    <row r="35" spans="1:7" ht="15.75" thickBot="1" x14ac:dyDescent="0.3">
      <c r="A35" s="80">
        <f t="shared" si="1"/>
        <v>8</v>
      </c>
      <c r="B35" s="80"/>
      <c r="C35" s="103"/>
      <c r="D35" s="105" t="s">
        <v>26</v>
      </c>
      <c r="E35" s="87">
        <v>3</v>
      </c>
      <c r="F35" s="91"/>
      <c r="G35" s="106"/>
    </row>
    <row r="36" spans="1:7" ht="15.75" thickBot="1" x14ac:dyDescent="0.3">
      <c r="A36" s="80">
        <f t="shared" si="1"/>
        <v>8</v>
      </c>
      <c r="B36" s="80"/>
      <c r="C36" s="103"/>
      <c r="D36" s="105" t="s">
        <v>27</v>
      </c>
      <c r="E36" s="87">
        <v>0</v>
      </c>
      <c r="F36" s="91"/>
      <c r="G36" s="106"/>
    </row>
    <row r="37" spans="1:7" ht="15.75" thickBot="1" x14ac:dyDescent="0.3">
      <c r="A37" s="80">
        <f t="shared" si="1"/>
        <v>8</v>
      </c>
      <c r="B37" s="80"/>
      <c r="C37" s="103"/>
      <c r="D37" s="105"/>
      <c r="E37" s="87">
        <v>0</v>
      </c>
      <c r="F37" s="91"/>
      <c r="G37" s="106"/>
    </row>
    <row r="38" spans="1:7" ht="60.75" thickBot="1" x14ac:dyDescent="0.3">
      <c r="A38" s="80">
        <f>A34+1</f>
        <v>9</v>
      </c>
      <c r="B38" s="80">
        <f>B34+1</f>
        <v>9</v>
      </c>
      <c r="C38" s="81" t="s">
        <v>38</v>
      </c>
      <c r="D38" s="99" t="s">
        <v>51</v>
      </c>
      <c r="E38" s="92"/>
      <c r="F38" s="77">
        <v>5</v>
      </c>
      <c r="G38" s="77">
        <f>SUM(F38:F53)</f>
        <v>25</v>
      </c>
    </row>
    <row r="39" spans="1:7" ht="15.75" thickBot="1" x14ac:dyDescent="0.3">
      <c r="A39" s="80">
        <f>A35+1</f>
        <v>9</v>
      </c>
      <c r="B39" s="80"/>
      <c r="C39" s="81"/>
      <c r="D39" s="105" t="s">
        <v>26</v>
      </c>
      <c r="E39" s="94">
        <v>5</v>
      </c>
      <c r="F39" s="77"/>
      <c r="G39" s="97"/>
    </row>
    <row r="40" spans="1:7" ht="15.75" thickBot="1" x14ac:dyDescent="0.3">
      <c r="A40" s="80">
        <f>A36+1</f>
        <v>9</v>
      </c>
      <c r="B40" s="80"/>
      <c r="C40" s="81"/>
      <c r="D40" s="105" t="s">
        <v>27</v>
      </c>
      <c r="E40" s="94">
        <v>0</v>
      </c>
      <c r="F40" s="77"/>
      <c r="G40" s="97"/>
    </row>
    <row r="41" spans="1:7" ht="15.75" thickBot="1" x14ac:dyDescent="0.3">
      <c r="A41" s="80">
        <f>A37+1</f>
        <v>9</v>
      </c>
      <c r="B41" s="80"/>
      <c r="C41" s="81"/>
      <c r="D41" s="105"/>
      <c r="E41" s="94">
        <v>0</v>
      </c>
      <c r="F41" s="77"/>
      <c r="G41" s="97"/>
    </row>
    <row r="42" spans="1:7" ht="30.75" thickBot="1" x14ac:dyDescent="0.3">
      <c r="A42" s="80">
        <f t="shared" ref="A42:B49" si="3">A38+1</f>
        <v>10</v>
      </c>
      <c r="B42" s="80">
        <f t="shared" si="3"/>
        <v>10</v>
      </c>
      <c r="C42" s="81"/>
      <c r="D42" s="109" t="s">
        <v>39</v>
      </c>
      <c r="E42" s="110"/>
      <c r="F42" s="77">
        <v>5</v>
      </c>
      <c r="G42" s="97"/>
    </row>
    <row r="43" spans="1:7" ht="15.75" thickBot="1" x14ac:dyDescent="0.3">
      <c r="A43" s="80">
        <f t="shared" si="3"/>
        <v>10</v>
      </c>
      <c r="B43" s="80"/>
      <c r="C43" s="81"/>
      <c r="D43" s="111" t="s">
        <v>40</v>
      </c>
      <c r="E43" s="94">
        <v>5</v>
      </c>
      <c r="F43" s="101"/>
      <c r="G43" s="97"/>
    </row>
    <row r="44" spans="1:7" ht="15.75" thickBot="1" x14ac:dyDescent="0.3">
      <c r="A44" s="80">
        <f t="shared" si="3"/>
        <v>10</v>
      </c>
      <c r="B44" s="80"/>
      <c r="C44" s="81"/>
      <c r="D44" s="112" t="s">
        <v>41</v>
      </c>
      <c r="E44" s="94">
        <v>2</v>
      </c>
      <c r="F44" s="101"/>
      <c r="G44" s="97"/>
    </row>
    <row r="45" spans="1:7" ht="15.75" thickBot="1" x14ac:dyDescent="0.3">
      <c r="A45" s="80">
        <f t="shared" si="3"/>
        <v>10</v>
      </c>
      <c r="B45" s="80"/>
      <c r="C45" s="81"/>
      <c r="D45" s="112" t="s">
        <v>42</v>
      </c>
      <c r="E45" s="94">
        <v>0</v>
      </c>
      <c r="F45" s="101"/>
      <c r="G45" s="97"/>
    </row>
    <row r="46" spans="1:7" ht="15.75" thickBot="1" x14ac:dyDescent="0.3">
      <c r="A46" s="80">
        <f t="shared" si="3"/>
        <v>11</v>
      </c>
      <c r="B46" s="80">
        <f t="shared" si="3"/>
        <v>11</v>
      </c>
      <c r="C46" s="81"/>
      <c r="D46" s="109" t="s">
        <v>43</v>
      </c>
      <c r="E46" s="113"/>
      <c r="F46" s="77">
        <v>10</v>
      </c>
      <c r="G46" s="97"/>
    </row>
    <row r="47" spans="1:7" ht="15.75" thickBot="1" x14ac:dyDescent="0.3">
      <c r="A47" s="80">
        <f t="shared" si="3"/>
        <v>11</v>
      </c>
      <c r="B47" s="80"/>
      <c r="C47" s="81"/>
      <c r="D47" s="105" t="s">
        <v>44</v>
      </c>
      <c r="E47" s="113">
        <v>10</v>
      </c>
      <c r="F47" s="77"/>
      <c r="G47" s="97"/>
    </row>
    <row r="48" spans="1:7" ht="15.75" thickBot="1" x14ac:dyDescent="0.3">
      <c r="A48" s="80">
        <f t="shared" si="3"/>
        <v>11</v>
      </c>
      <c r="B48" s="80"/>
      <c r="C48" s="81"/>
      <c r="D48" s="105" t="s">
        <v>45</v>
      </c>
      <c r="E48" s="113">
        <v>5</v>
      </c>
      <c r="F48" s="77"/>
      <c r="G48" s="97"/>
    </row>
    <row r="49" spans="1:7" ht="15.75" thickBot="1" x14ac:dyDescent="0.3">
      <c r="A49" s="80">
        <f t="shared" si="3"/>
        <v>11</v>
      </c>
      <c r="B49" s="80"/>
      <c r="C49" s="81"/>
      <c r="D49" s="105" t="s">
        <v>46</v>
      </c>
      <c r="E49" s="113">
        <v>0</v>
      </c>
      <c r="F49" s="77"/>
      <c r="G49" s="97"/>
    </row>
    <row r="50" spans="1:7" ht="30.75" thickBot="1" x14ac:dyDescent="0.3">
      <c r="A50" s="80">
        <f t="shared" ref="A50:A58" si="4">A46+1</f>
        <v>12</v>
      </c>
      <c r="B50" s="80">
        <f t="shared" ref="B50" si="5">B46+1</f>
        <v>12</v>
      </c>
      <c r="C50" s="81"/>
      <c r="D50" s="90" t="s">
        <v>50</v>
      </c>
      <c r="E50" s="94"/>
      <c r="F50" s="77">
        <v>5</v>
      </c>
      <c r="G50" s="97"/>
    </row>
    <row r="51" spans="1:7" ht="15.75" thickBot="1" x14ac:dyDescent="0.3">
      <c r="A51" s="80">
        <f t="shared" si="4"/>
        <v>12</v>
      </c>
      <c r="B51" s="80"/>
      <c r="C51" s="81"/>
      <c r="D51" s="105" t="s">
        <v>26</v>
      </c>
      <c r="E51" s="94">
        <v>0</v>
      </c>
      <c r="F51" s="77"/>
      <c r="G51" s="97"/>
    </row>
    <row r="52" spans="1:7" ht="15.75" thickBot="1" x14ac:dyDescent="0.3">
      <c r="A52" s="80">
        <f t="shared" si="4"/>
        <v>12</v>
      </c>
      <c r="B52" s="80"/>
      <c r="C52" s="81"/>
      <c r="D52" s="105" t="s">
        <v>27</v>
      </c>
      <c r="E52" s="94">
        <v>5</v>
      </c>
      <c r="F52" s="77"/>
      <c r="G52" s="97"/>
    </row>
    <row r="53" spans="1:7" ht="15.75" thickBot="1" x14ac:dyDescent="0.3">
      <c r="A53" s="80">
        <f t="shared" si="4"/>
        <v>12</v>
      </c>
      <c r="B53" s="80"/>
      <c r="C53" s="81"/>
      <c r="D53" s="105"/>
      <c r="E53" s="94">
        <v>0</v>
      </c>
      <c r="F53" s="77"/>
      <c r="G53" s="97"/>
    </row>
    <row r="54" spans="1:7" ht="45.75" thickBot="1" x14ac:dyDescent="0.3">
      <c r="A54" s="80">
        <f t="shared" si="4"/>
        <v>13</v>
      </c>
      <c r="B54" s="80">
        <f>B50+1</f>
        <v>13</v>
      </c>
      <c r="C54" s="81" t="s">
        <v>47</v>
      </c>
      <c r="D54" s="82" t="s">
        <v>64</v>
      </c>
      <c r="E54" s="87"/>
      <c r="F54" s="84">
        <v>10</v>
      </c>
      <c r="G54" s="84">
        <f>SUM(F54:F65)</f>
        <v>30</v>
      </c>
    </row>
    <row r="55" spans="1:7" ht="15.75" thickBot="1" x14ac:dyDescent="0.3">
      <c r="A55" s="80">
        <f t="shared" si="4"/>
        <v>13</v>
      </c>
      <c r="B55" s="80"/>
      <c r="C55" s="81"/>
      <c r="D55" s="96" t="s">
        <v>63</v>
      </c>
      <c r="E55" s="87">
        <v>10</v>
      </c>
      <c r="F55" s="91"/>
      <c r="G55" s="106"/>
    </row>
    <row r="56" spans="1:7" ht="15.75" thickBot="1" x14ac:dyDescent="0.3">
      <c r="A56" s="80">
        <f t="shared" si="4"/>
        <v>13</v>
      </c>
      <c r="B56" s="80"/>
      <c r="C56" s="81"/>
      <c r="D56" s="96" t="s">
        <v>62</v>
      </c>
      <c r="E56" s="87">
        <v>8</v>
      </c>
      <c r="F56" s="91"/>
      <c r="G56" s="106"/>
    </row>
    <row r="57" spans="1:7" ht="15.75" thickBot="1" x14ac:dyDescent="0.3">
      <c r="A57" s="80">
        <f t="shared" si="4"/>
        <v>13</v>
      </c>
      <c r="B57" s="80"/>
      <c r="C57" s="81"/>
      <c r="D57" s="96" t="s">
        <v>61</v>
      </c>
      <c r="E57" s="87">
        <v>5</v>
      </c>
      <c r="F57" s="91"/>
      <c r="G57" s="106"/>
    </row>
    <row r="58" spans="1:7" ht="30.75" thickBot="1" x14ac:dyDescent="0.3">
      <c r="A58" s="80">
        <f t="shared" si="4"/>
        <v>14</v>
      </c>
      <c r="B58" s="80">
        <f>B54+1</f>
        <v>14</v>
      </c>
      <c r="C58" s="81"/>
      <c r="D58" s="114" t="s">
        <v>48</v>
      </c>
      <c r="E58" s="107"/>
      <c r="F58" s="108">
        <v>10</v>
      </c>
      <c r="G58" s="106"/>
    </row>
    <row r="59" spans="1:7" ht="15.75" thickBot="1" x14ac:dyDescent="0.3">
      <c r="A59" s="80">
        <f t="shared" ref="A59:A65" si="6">A55+1</f>
        <v>14</v>
      </c>
      <c r="B59" s="80"/>
      <c r="C59" s="81"/>
      <c r="D59" s="115" t="s">
        <v>26</v>
      </c>
      <c r="E59" s="87">
        <v>10</v>
      </c>
      <c r="F59" s="91"/>
      <c r="G59" s="106"/>
    </row>
    <row r="60" spans="1:7" ht="15.75" thickBot="1" x14ac:dyDescent="0.3">
      <c r="A60" s="80">
        <f t="shared" si="6"/>
        <v>14</v>
      </c>
      <c r="B60" s="80"/>
      <c r="C60" s="81"/>
      <c r="D60" s="115" t="s">
        <v>27</v>
      </c>
      <c r="E60" s="87">
        <v>0</v>
      </c>
      <c r="F60" s="91"/>
      <c r="G60" s="106"/>
    </row>
    <row r="61" spans="1:7" ht="15.75" thickBot="1" x14ac:dyDescent="0.3">
      <c r="A61" s="80">
        <f t="shared" si="6"/>
        <v>14</v>
      </c>
      <c r="B61" s="80"/>
      <c r="C61" s="81"/>
      <c r="D61" s="115"/>
      <c r="E61" s="87">
        <v>0</v>
      </c>
      <c r="F61" s="91"/>
      <c r="G61" s="106"/>
    </row>
    <row r="62" spans="1:7" ht="15.75" thickBot="1" x14ac:dyDescent="0.3">
      <c r="A62" s="80">
        <f t="shared" si="6"/>
        <v>15</v>
      </c>
      <c r="B62" s="80">
        <f>B58+1</f>
        <v>15</v>
      </c>
      <c r="C62" s="96"/>
      <c r="D62" s="101" t="s">
        <v>57</v>
      </c>
      <c r="E62" s="87"/>
      <c r="F62" s="108">
        <v>10</v>
      </c>
      <c r="G62" s="106"/>
    </row>
    <row r="63" spans="1:7" ht="15.75" thickBot="1" x14ac:dyDescent="0.3">
      <c r="A63" s="80">
        <f t="shared" si="6"/>
        <v>15</v>
      </c>
      <c r="B63" s="80"/>
      <c r="C63" s="96"/>
      <c r="D63" s="96" t="s">
        <v>59</v>
      </c>
      <c r="E63" s="87">
        <v>10</v>
      </c>
      <c r="F63" s="91"/>
      <c r="G63" s="106"/>
    </row>
    <row r="64" spans="1:7" ht="15.75" thickBot="1" x14ac:dyDescent="0.3">
      <c r="A64" s="80">
        <f t="shared" si="6"/>
        <v>15</v>
      </c>
      <c r="B64" s="80"/>
      <c r="C64" s="96"/>
      <c r="D64" s="96" t="s">
        <v>58</v>
      </c>
      <c r="E64" s="87">
        <v>8</v>
      </c>
      <c r="F64" s="91"/>
      <c r="G64" s="106"/>
    </row>
    <row r="65" spans="1:7" ht="15.75" thickBot="1" x14ac:dyDescent="0.3">
      <c r="A65" s="80">
        <f t="shared" si="6"/>
        <v>15</v>
      </c>
      <c r="B65" s="80"/>
      <c r="C65" s="96"/>
      <c r="D65" s="96" t="s">
        <v>60</v>
      </c>
      <c r="E65" s="87">
        <v>5</v>
      </c>
      <c r="F65" s="91"/>
      <c r="G65" s="106"/>
    </row>
    <row r="67" spans="1:7" x14ac:dyDescent="0.25">
      <c r="D67" s="73" t="s">
        <v>56</v>
      </c>
      <c r="F67" s="73">
        <f>SUM(F6:F66)</f>
        <v>120</v>
      </c>
      <c r="G67" s="76">
        <f>SUM(G6:G66)</f>
        <v>120</v>
      </c>
    </row>
  </sheetData>
  <sheetProtection password="8541" sheet="1" objects="1" scenarios="1"/>
  <pageMargins left="0.7" right="0.7" top="0.75" bottom="0.75" header="0.3" footer="0.3"/>
  <pageSetup scale="61" fitToHeight="0" orientation="portrait" horizontalDpi="1200" verticalDpi="1200" r:id="rId1"/>
  <rowBreaks count="1" manualBreakCount="1">
    <brk id="5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Scoring Sheet</vt:lpstr>
      <vt:lpstr>Data</vt:lpstr>
      <vt:lpstr>Cap_1</vt:lpstr>
      <vt:lpstr>Cap_2</vt:lpstr>
      <vt:lpstr>Fin_13</vt:lpstr>
      <vt:lpstr>Fin_14</vt:lpstr>
      <vt:lpstr>Fin_15</vt:lpstr>
      <vt:lpstr>Part_7</vt:lpstr>
      <vt:lpstr>Part_8</vt:lpstr>
      <vt:lpstr>Data!Print_Area</vt:lpstr>
      <vt:lpstr>'Scoring Sheet'!Print_Area</vt:lpstr>
      <vt:lpstr>'Scoring Sheet'!Print_Titles</vt:lpstr>
      <vt:lpstr>Prob_15</vt:lpstr>
      <vt:lpstr>Prob_3</vt:lpstr>
      <vt:lpstr>Prob_4</vt:lpstr>
      <vt:lpstr>Prob_5</vt:lpstr>
      <vt:lpstr>Prob_6</vt:lpstr>
      <vt:lpstr>ProEva_10</vt:lpstr>
      <vt:lpstr>ProEva_11</vt:lpstr>
      <vt:lpstr>ProEva_12</vt:lpstr>
      <vt:lpstr>ProEva_9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Surratt</dc:creator>
  <cp:keywords/>
  <dc:description/>
  <cp:lastModifiedBy>Lisa Coleman</cp:lastModifiedBy>
  <cp:revision/>
  <cp:lastPrinted>2019-06-03T20:32:45Z</cp:lastPrinted>
  <dcterms:created xsi:type="dcterms:W3CDTF">2019-04-01T20:28:27Z</dcterms:created>
  <dcterms:modified xsi:type="dcterms:W3CDTF">2019-06-03T20:35:38Z</dcterms:modified>
  <cp:category/>
  <cp:contentStatus/>
</cp:coreProperties>
</file>